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Light_LiveFromFonyód" sheetId="1" r:id="rId4"/>
  </sheets>
  <definedNames/>
  <calcPr/>
  <extLst>
    <ext uri="GoogleSheetsCustomDataVersion1">
      <go:sheetsCustomData xmlns:go="http://customooxmlschemas.google.com/" r:id="rId5" roundtripDataSignature="AMtx7mjrMfi4PVNQ5ioSBt3Dv81GXnJrPQ=="/>
    </ext>
  </extLst>
</workbook>
</file>

<file path=xl/sharedStrings.xml><?xml version="1.0" encoding="utf-8"?>
<sst xmlns="http://schemas.openxmlformats.org/spreadsheetml/2006/main" count="140" uniqueCount="31">
  <si>
    <t>Tealights are floating on the surface of water…</t>
  </si>
  <si>
    <t>because it's density is less, than water's density.</t>
  </si>
  <si>
    <r>
      <rPr>
        <rFont val="Calibri"/>
        <color theme="1"/>
        <sz val="11.0"/>
      </rPr>
      <t xml:space="preserve">Let's have a try with </t>
    </r>
    <r>
      <rPr>
        <rFont val="Calibri"/>
        <b/>
        <color theme="1"/>
        <sz val="11.0"/>
      </rPr>
      <t>live-waters /sea water,</t>
    </r>
    <r>
      <rPr>
        <rFont val="Calibri"/>
        <color theme="1"/>
        <sz val="11.0"/>
      </rPr>
      <t xml:space="preserve"> depending your place of living/ or</t>
    </r>
    <r>
      <rPr>
        <rFont val="Calibri"/>
        <b/>
        <color theme="1"/>
        <sz val="11.0"/>
      </rPr>
      <t xml:space="preserve"> water from the tap</t>
    </r>
    <r>
      <rPr>
        <rFont val="Calibri"/>
        <color theme="1"/>
        <sz val="11.0"/>
      </rPr>
      <t>!</t>
    </r>
  </si>
  <si>
    <t>light colored cells means (VERY) difficult Excel-formulas, so DO NOT modify them!</t>
  </si>
  <si>
    <t>Experiments performed on Fonyód, live via Internet</t>
  </si>
  <si>
    <t>Kitchen scales-distillated water</t>
  </si>
  <si>
    <t>Kitchen scales-Balaton-water</t>
  </si>
  <si>
    <t>Analitical scales tap-water</t>
  </si>
  <si>
    <t>with 
Tara function</t>
  </si>
  <si>
    <t>without
Tara function</t>
  </si>
  <si>
    <t>mass of glass jar:</t>
  </si>
  <si>
    <t>mass of water:</t>
  </si>
  <si>
    <t>mass of tealightht:</t>
  </si>
  <si>
    <t>mass of weight:</t>
  </si>
  <si>
    <t>paraffin's density</t>
  </si>
  <si>
    <t>mass of salt_01:</t>
  </si>
  <si>
    <t>concentration_01</t>
  </si>
  <si>
    <t>mass of salt_02:</t>
  </si>
  <si>
    <t>concentration_02</t>
  </si>
  <si>
    <t>mass of salt_03:</t>
  </si>
  <si>
    <t>concentration_03</t>
  </si>
  <si>
    <t>density of water:</t>
  </si>
  <si>
    <t>density of 
salt solution:</t>
  </si>
  <si>
    <r>
      <rPr>
        <rFont val="Calibri"/>
        <b/>
        <color theme="1"/>
        <sz val="11.0"/>
      </rPr>
      <t xml:space="preserve">This salt concentraton makes balance between gravitational force and bouyancy (again), as we can see: the tealight is </t>
    </r>
    <r>
      <rPr>
        <rFont val="Calibri"/>
        <b/>
        <color rgb="FFFF0000"/>
        <sz val="11.0"/>
      </rPr>
      <t>emerging beyond the surface at the original level</t>
    </r>
    <r>
      <rPr>
        <rFont val="Calibri"/>
        <b/>
        <color theme="1"/>
        <sz val="11.0"/>
      </rPr>
      <t>, we have marked the side of tealight!</t>
    </r>
  </si>
  <si>
    <t>Excel-charts for data recording to 5 other Groups</t>
  </si>
  <si>
    <t>Turkey</t>
  </si>
  <si>
    <t>Kitchen scales-tap/living-water</t>
  </si>
  <si>
    <t>Finland</t>
  </si>
  <si>
    <t>Estonia</t>
  </si>
  <si>
    <t>Portugal</t>
  </si>
  <si>
    <t>Greece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</si>
</sst>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\ &quot;g&quot;"/>
    <numFmt numFmtId="165" formatCode="0.0\ &quot;g&quot;"/>
    <numFmt numFmtId="166" formatCode="0.00\ &quot;kg/m3&quot;"/>
  </numFmts>
  <fonts count="8">
    <font>
      <sz val="11.0"/>
      <color theme="1"/>
      <name val="Arial"/>
    </font>
    <font>
      <b/>
      <sz val="12.0"/>
      <color theme="1"/>
      <name val="Calibri"/>
    </font>
    <font/>
    <font>
      <sz val="11.0"/>
      <color theme="1"/>
      <name val="Calibri"/>
    </font>
    <font>
      <u/>
      <sz val="11.0"/>
      <color theme="10"/>
      <name val="Calibri"/>
    </font>
    <font>
      <b/>
      <sz val="11.0"/>
      <color theme="1"/>
      <name val="Calibri"/>
    </font>
    <font>
      <sz val="11.0"/>
      <color theme="1"/>
    </font>
    <font>
      <b/>
      <sz val="11.0"/>
      <color theme="1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9999"/>
        <bgColor rgb="FFFF9999"/>
      </patternFill>
    </fill>
    <fill>
      <patternFill patternType="solid">
        <fgColor rgb="FF8496B0"/>
        <bgColor rgb="FF8496B0"/>
      </patternFill>
    </fill>
    <fill>
      <patternFill patternType="solid">
        <fgColor rgb="FFC5E0B3"/>
        <bgColor rgb="FFC5E0B3"/>
      </patternFill>
    </fill>
    <fill>
      <patternFill patternType="solid">
        <fgColor rgb="FF9CC2E5"/>
        <bgColor rgb="FF9CC2E5"/>
      </patternFill>
    </fill>
  </fills>
  <borders count="4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</border>
    <border>
      <right style="medium">
        <color rgb="FF000000"/>
      </right>
      <top/>
    </border>
    <border>
      <left/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left"/>
    </xf>
    <xf borderId="4" fillId="0" fontId="2" numFmtId="0" xfId="0" applyBorder="1" applyFont="1"/>
    <xf borderId="5" fillId="0" fontId="4" numFmtId="0" xfId="0" applyAlignment="1" applyBorder="1" applyFont="1">
      <alignment horizontal="center"/>
    </xf>
    <xf borderId="6" fillId="0" fontId="3" numFmtId="0" xfId="0" applyAlignment="1" applyBorder="1" applyFont="1">
      <alignment horizontal="left"/>
    </xf>
    <xf borderId="7" fillId="0" fontId="2" numFmtId="0" xfId="0" applyBorder="1" applyFont="1"/>
    <xf borderId="8" fillId="2" fontId="5" numFmtId="0" xfId="0" applyAlignment="1" applyBorder="1" applyFill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0" fillId="0" fontId="5" numFmtId="0" xfId="0" applyAlignment="1" applyFont="1">
      <alignment horizontal="center"/>
    </xf>
    <xf borderId="1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12" fillId="0" fontId="2" numFmtId="0" xfId="0" applyBorder="1" applyFont="1"/>
    <xf borderId="13" fillId="0" fontId="3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shrinkToFit="0" vertical="center" wrapText="1"/>
    </xf>
    <xf borderId="15" fillId="0" fontId="3" numFmtId="0" xfId="0" applyAlignment="1" applyBorder="1" applyFont="1">
      <alignment horizontal="right"/>
    </xf>
    <xf borderId="16" fillId="0" fontId="2" numFmtId="0" xfId="0" applyBorder="1" applyFont="1"/>
    <xf borderId="17" fillId="3" fontId="6" numFmtId="164" xfId="0" applyAlignment="1" applyBorder="1" applyFill="1" applyFont="1" applyNumberFormat="1">
      <alignment readingOrder="0"/>
    </xf>
    <xf borderId="18" fillId="3" fontId="6" numFmtId="164" xfId="0" applyAlignment="1" applyBorder="1" applyFont="1" applyNumberFormat="1">
      <alignment readingOrder="0"/>
    </xf>
    <xf borderId="17" fillId="3" fontId="3" numFmtId="164" xfId="0" applyBorder="1" applyFont="1" applyNumberFormat="1"/>
    <xf borderId="18" fillId="3" fontId="3" numFmtId="164" xfId="0" applyBorder="1" applyFont="1" applyNumberFormat="1"/>
    <xf borderId="17" fillId="3" fontId="3" numFmtId="165" xfId="0" applyBorder="1" applyFont="1" applyNumberFormat="1"/>
    <xf borderId="18" fillId="3" fontId="3" numFmtId="165" xfId="0" applyBorder="1" applyFont="1" applyNumberFormat="1"/>
    <xf borderId="19" fillId="0" fontId="3" numFmtId="0" xfId="0" applyAlignment="1" applyBorder="1" applyFont="1">
      <alignment horizontal="center"/>
    </xf>
    <xf borderId="20" fillId="0" fontId="2" numFmtId="0" xfId="0" applyBorder="1" applyFont="1"/>
    <xf borderId="21" fillId="3" fontId="6" numFmtId="164" xfId="0" applyAlignment="1" applyBorder="1" applyFont="1" applyNumberFormat="1">
      <alignment readingOrder="0"/>
    </xf>
    <xf borderId="22" fillId="3" fontId="6" numFmtId="164" xfId="0" applyAlignment="1" applyBorder="1" applyFont="1" applyNumberFormat="1">
      <alignment readingOrder="0"/>
    </xf>
    <xf borderId="21" fillId="3" fontId="3" numFmtId="164" xfId="0" applyBorder="1" applyFont="1" applyNumberFormat="1"/>
    <xf borderId="22" fillId="3" fontId="3" numFmtId="164" xfId="0" applyBorder="1" applyFont="1" applyNumberFormat="1"/>
    <xf borderId="21" fillId="3" fontId="3" numFmtId="165" xfId="0" applyBorder="1" applyFont="1" applyNumberFormat="1"/>
    <xf borderId="22" fillId="3" fontId="3" numFmtId="165" xfId="0" applyBorder="1" applyFont="1" applyNumberFormat="1"/>
    <xf borderId="21" fillId="3" fontId="6" numFmtId="164" xfId="0" applyAlignment="1" applyBorder="1" applyFont="1" applyNumberFormat="1">
      <alignment horizontal="right" readingOrder="0"/>
    </xf>
    <xf borderId="21" fillId="3" fontId="3" numFmtId="164" xfId="0" applyAlignment="1" applyBorder="1" applyFont="1" applyNumberFormat="1">
      <alignment horizontal="right"/>
    </xf>
    <xf borderId="21" fillId="3" fontId="3" numFmtId="165" xfId="0" applyAlignment="1" applyBorder="1" applyFont="1" applyNumberFormat="1">
      <alignment horizontal="right"/>
    </xf>
    <xf borderId="23" fillId="0" fontId="3" numFmtId="0" xfId="0" applyAlignment="1" applyBorder="1" applyFont="1">
      <alignment horizontal="center"/>
    </xf>
    <xf borderId="24" fillId="0" fontId="2" numFmtId="0" xfId="0" applyBorder="1" applyFont="1"/>
    <xf borderId="25" fillId="3" fontId="3" numFmtId="164" xfId="0" applyBorder="1" applyFont="1" applyNumberFormat="1"/>
    <xf borderId="26" fillId="3" fontId="6" numFmtId="164" xfId="0" applyAlignment="1" applyBorder="1" applyFont="1" applyNumberFormat="1">
      <alignment readingOrder="0"/>
    </xf>
    <xf borderId="26" fillId="3" fontId="3" numFmtId="164" xfId="0" applyBorder="1" applyFont="1" applyNumberFormat="1"/>
    <xf borderId="25" fillId="3" fontId="3" numFmtId="165" xfId="0" applyBorder="1" applyFont="1" applyNumberFormat="1"/>
    <xf borderId="26" fillId="3" fontId="3" numFmtId="165" xfId="0" applyBorder="1" applyFont="1" applyNumberFormat="1"/>
    <xf borderId="27" fillId="2" fontId="5" numFmtId="166" xfId="0" applyBorder="1" applyFont="1" applyNumberFormat="1"/>
    <xf borderId="28" fillId="2" fontId="5" numFmtId="166" xfId="0" applyBorder="1" applyFont="1" applyNumberFormat="1"/>
    <xf borderId="29" fillId="0" fontId="3" numFmtId="0" xfId="0" applyAlignment="1" applyBorder="1" applyFont="1">
      <alignment horizontal="center"/>
    </xf>
    <xf borderId="30" fillId="0" fontId="2" numFmtId="0" xfId="0" applyBorder="1" applyFont="1"/>
    <xf borderId="31" fillId="3" fontId="6" numFmtId="164" xfId="0" applyAlignment="1" applyBorder="1" applyFont="1" applyNumberFormat="1">
      <alignment readingOrder="0"/>
    </xf>
    <xf borderId="32" fillId="3" fontId="6" numFmtId="164" xfId="0" applyAlignment="1" applyBorder="1" applyFont="1" applyNumberFormat="1">
      <alignment readingOrder="0"/>
    </xf>
    <xf borderId="0" fillId="0" fontId="3" numFmtId="164" xfId="0" applyFont="1" applyNumberFormat="1"/>
    <xf borderId="31" fillId="3" fontId="3" numFmtId="164" xfId="0" applyBorder="1" applyFont="1" applyNumberFormat="1"/>
    <xf borderId="32" fillId="3" fontId="3" numFmtId="164" xfId="0" applyBorder="1" applyFont="1" applyNumberFormat="1"/>
    <xf borderId="31" fillId="3" fontId="3" numFmtId="165" xfId="0" applyBorder="1" applyFont="1" applyNumberFormat="1"/>
    <xf borderId="32" fillId="3" fontId="3" numFmtId="165" xfId="0" applyBorder="1" applyFont="1" applyNumberFormat="1"/>
    <xf borderId="27" fillId="2" fontId="5" numFmtId="10" xfId="0" applyBorder="1" applyFont="1" applyNumberFormat="1"/>
    <xf borderId="28" fillId="2" fontId="5" numFmtId="10" xfId="0" applyBorder="1" applyFont="1" applyNumberFormat="1"/>
    <xf borderId="32" fillId="3" fontId="6" numFmtId="164" xfId="0" applyBorder="1" applyFont="1" applyNumberFormat="1"/>
    <xf borderId="6" fillId="0" fontId="5" numFmtId="0" xfId="0" applyAlignment="1" applyBorder="1" applyFont="1">
      <alignment horizontal="center"/>
    </xf>
    <xf borderId="33" fillId="0" fontId="2" numFmtId="0" xfId="0" applyBorder="1" applyFont="1"/>
    <xf borderId="34" fillId="2" fontId="5" numFmtId="10" xfId="0" applyBorder="1" applyFont="1" applyNumberFormat="1"/>
    <xf borderId="35" fillId="2" fontId="7" numFmtId="10" xfId="0" applyBorder="1" applyFont="1" applyNumberFormat="1"/>
    <xf borderId="35" fillId="2" fontId="5" numFmtId="10" xfId="0" applyBorder="1" applyFont="1" applyNumberFormat="1"/>
    <xf borderId="6" fillId="0" fontId="3" numFmtId="0" xfId="0" applyAlignment="1" applyBorder="1" applyFont="1">
      <alignment horizontal="center"/>
    </xf>
    <xf borderId="36" fillId="0" fontId="3" numFmtId="166" xfId="0" applyAlignment="1" applyBorder="1" applyFont="1" applyNumberFormat="1">
      <alignment horizontal="center"/>
    </xf>
    <xf borderId="37" fillId="0" fontId="2" numFmtId="0" xfId="0" applyBorder="1" applyFont="1"/>
    <xf borderId="6" fillId="0" fontId="3" numFmtId="0" xfId="0" applyAlignment="1" applyBorder="1" applyFont="1">
      <alignment horizontal="center" shrinkToFit="0" vertical="center" wrapText="1"/>
    </xf>
    <xf borderId="38" fillId="0" fontId="3" numFmtId="166" xfId="0" applyAlignment="1" applyBorder="1" applyFont="1" applyNumberFormat="1">
      <alignment vertical="center"/>
    </xf>
    <xf borderId="39" fillId="0" fontId="3" numFmtId="166" xfId="0" applyAlignment="1" applyBorder="1" applyFont="1" applyNumberFormat="1">
      <alignment vertical="center"/>
    </xf>
    <xf borderId="6" fillId="4" fontId="5" numFmtId="0" xfId="0" applyAlignment="1" applyBorder="1" applyFill="1" applyFont="1">
      <alignment horizontal="center" shrinkToFit="0" wrapText="1"/>
    </xf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0" fillId="0" fontId="5" numFmtId="0" xfId="0" applyAlignment="1" applyFont="1">
      <alignment horizontal="center" shrinkToFit="0" wrapText="1"/>
    </xf>
    <xf borderId="1" fillId="0" fontId="5" numFmtId="0" xfId="0" applyAlignment="1" applyBorder="1" applyFont="1">
      <alignment horizontal="center" shrinkToFit="0" wrapText="1"/>
    </xf>
    <xf borderId="43" fillId="5" fontId="5" numFmtId="0" xfId="0" applyAlignment="1" applyBorder="1" applyFill="1" applyFont="1">
      <alignment horizontal="center" vertical="center"/>
    </xf>
    <xf borderId="44" fillId="0" fontId="2" numFmtId="0" xfId="0" applyBorder="1" applyFont="1"/>
    <xf borderId="6" fillId="4" fontId="5" numFmtId="0" xfId="0" applyAlignment="1" applyBorder="1" applyFont="1">
      <alignment horizontal="center" vertical="center"/>
    </xf>
    <xf borderId="6" fillId="6" fontId="5" numFmtId="0" xfId="0" applyAlignment="1" applyBorder="1" applyFill="1" applyFont="1">
      <alignment horizontal="center" vertical="center"/>
    </xf>
    <xf borderId="6" fillId="7" fontId="5" numFmtId="0" xfId="0" applyAlignment="1" applyBorder="1" applyFill="1" applyFont="1">
      <alignment horizontal="center" vertical="center"/>
    </xf>
    <xf borderId="6" fillId="8" fontId="5" numFmtId="0" xfId="0" applyAlignment="1" applyBorder="1" applyFill="1" applyFont="1">
      <alignment horizontal="center" vertical="center"/>
    </xf>
    <xf borderId="45" fillId="0" fontId="2" numFmtId="0" xfId="0" applyBorder="1" applyFont="1"/>
    <xf borderId="46" fillId="0" fontId="3" numFmtId="0" xfId="0" applyAlignment="1" applyBorder="1" applyFont="1">
      <alignment horizontal="center" shrinkToFit="0" vertical="center" wrapText="1"/>
    </xf>
    <xf borderId="47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7" fillId="0" fontId="3" numFmtId="166" xfId="0" applyAlignment="1" applyBorder="1" applyFont="1" applyNumberFormat="1">
      <alignment vertical="center"/>
    </xf>
    <xf borderId="28" fillId="0" fontId="3" numFmtId="166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12.63"/>
    <col customWidth="1" min="4" max="4" width="11.5"/>
    <col customWidth="1" min="5" max="7" width="7.63"/>
    <col customWidth="1" min="8" max="9" width="11.5"/>
    <col customWidth="1" min="10" max="12" width="7.63"/>
    <col customWidth="1" min="13" max="14" width="11.5"/>
    <col customWidth="1" min="15" max="17" width="7.63"/>
    <col customWidth="1" min="18" max="18" width="12.13"/>
    <col customWidth="1" min="19" max="19" width="11.5"/>
    <col customWidth="1" min="20" max="22" width="7.63"/>
    <col customWidth="1" min="23" max="24" width="11.5"/>
    <col customWidth="1" min="25" max="26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14.25" customHeight="1">
      <c r="A2" s="4" t="s">
        <v>1</v>
      </c>
      <c r="B2" s="2"/>
      <c r="C2" s="2"/>
      <c r="D2" s="2"/>
      <c r="E2" s="2"/>
      <c r="F2" s="2"/>
      <c r="G2" s="5"/>
      <c r="H2" s="6"/>
      <c r="I2" s="2"/>
      <c r="J2" s="2"/>
      <c r="K2" s="2"/>
      <c r="L2" s="2"/>
      <c r="M2" s="3"/>
    </row>
    <row r="3" ht="14.2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4.25" customHeight="1">
      <c r="A4" s="9" t="s">
        <v>3</v>
      </c>
      <c r="B4" s="10"/>
      <c r="C4" s="10"/>
      <c r="D4" s="10"/>
      <c r="E4" s="10"/>
      <c r="F4" s="10"/>
      <c r="G4" s="10"/>
      <c r="H4" s="11"/>
    </row>
    <row r="5" ht="14.25" customHeight="1">
      <c r="A5" s="12"/>
      <c r="B5" s="12"/>
      <c r="C5" s="12"/>
      <c r="D5" s="12"/>
      <c r="E5" s="12"/>
      <c r="F5" s="12"/>
      <c r="G5" s="12"/>
      <c r="H5" s="12"/>
    </row>
    <row r="6" ht="14.25" customHeight="1">
      <c r="A6" s="12"/>
      <c r="B6" s="12"/>
      <c r="C6" s="13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ht="14.25" customHeight="1">
      <c r="A7" s="12"/>
      <c r="B7" s="12"/>
      <c r="C7" s="14" t="s">
        <v>5</v>
      </c>
      <c r="D7" s="15"/>
      <c r="E7" s="12"/>
      <c r="F7" s="12"/>
      <c r="G7" s="12"/>
      <c r="H7" s="14" t="s">
        <v>6</v>
      </c>
      <c r="I7" s="15"/>
      <c r="K7" s="12"/>
      <c r="L7" s="12"/>
      <c r="M7" s="14" t="s">
        <v>7</v>
      </c>
      <c r="N7" s="15"/>
    </row>
    <row r="8" ht="14.25" customHeight="1">
      <c r="C8" s="16" t="s">
        <v>8</v>
      </c>
      <c r="D8" s="17" t="s">
        <v>9</v>
      </c>
      <c r="H8" s="16" t="s">
        <v>8</v>
      </c>
      <c r="I8" s="17" t="s">
        <v>9</v>
      </c>
      <c r="M8" s="16" t="s">
        <v>8</v>
      </c>
      <c r="N8" s="17" t="s">
        <v>9</v>
      </c>
    </row>
    <row r="9" ht="14.25" customHeight="1">
      <c r="A9" s="18" t="s">
        <v>10</v>
      </c>
      <c r="B9" s="19"/>
      <c r="C9" s="20">
        <v>129.0</v>
      </c>
      <c r="D9" s="21">
        <v>42.2</v>
      </c>
      <c r="F9" s="18" t="s">
        <v>10</v>
      </c>
      <c r="G9" s="19"/>
      <c r="H9" s="22">
        <v>234.0</v>
      </c>
      <c r="I9" s="23">
        <f>H9</f>
        <v>234</v>
      </c>
      <c r="K9" s="18" t="s">
        <v>10</v>
      </c>
      <c r="L9" s="19"/>
      <c r="M9" s="24">
        <v>234.0</v>
      </c>
      <c r="N9" s="25">
        <f>M9</f>
        <v>234</v>
      </c>
    </row>
    <row r="10" ht="14.25" customHeight="1">
      <c r="A10" s="26" t="s">
        <v>11</v>
      </c>
      <c r="B10" s="27"/>
      <c r="C10" s="28">
        <v>352.1</v>
      </c>
      <c r="D10" s="29">
        <v>102.8</v>
      </c>
      <c r="F10" s="26" t="s">
        <v>11</v>
      </c>
      <c r="G10" s="27"/>
      <c r="H10" s="30">
        <v>146.0</v>
      </c>
      <c r="I10" s="31">
        <f t="shared" ref="I10:I12" si="1">SUM(H$9:H10)</f>
        <v>380</v>
      </c>
      <c r="K10" s="26" t="s">
        <v>11</v>
      </c>
      <c r="L10" s="27"/>
      <c r="M10" s="32">
        <v>146.0</v>
      </c>
      <c r="N10" s="33">
        <f t="shared" ref="N10:N12" si="2">SUM(M$9:M10)</f>
        <v>380</v>
      </c>
    </row>
    <row r="11" ht="14.25" customHeight="1">
      <c r="A11" s="26" t="s">
        <v>12</v>
      </c>
      <c r="B11" s="27"/>
      <c r="C11" s="34">
        <v>10.7</v>
      </c>
      <c r="D11" s="29">
        <v>144.6</v>
      </c>
      <c r="F11" s="26" t="s">
        <v>12</v>
      </c>
      <c r="G11" s="27"/>
      <c r="H11" s="35">
        <v>6.0</v>
      </c>
      <c r="I11" s="31">
        <f t="shared" si="1"/>
        <v>386</v>
      </c>
      <c r="K11" s="26" t="s">
        <v>12</v>
      </c>
      <c r="L11" s="27"/>
      <c r="M11" s="36">
        <v>6.0</v>
      </c>
      <c r="N11" s="33">
        <f t="shared" si="2"/>
        <v>386</v>
      </c>
    </row>
    <row r="12" ht="14.25" customHeight="1">
      <c r="A12" s="37" t="s">
        <v>13</v>
      </c>
      <c r="B12" s="38"/>
      <c r="C12" s="39">
        <v>2.0</v>
      </c>
      <c r="D12" s="40">
        <v>147.0</v>
      </c>
      <c r="F12" s="37" t="s">
        <v>13</v>
      </c>
      <c r="G12" s="38"/>
      <c r="H12" s="39">
        <v>2.0</v>
      </c>
      <c r="I12" s="41">
        <f t="shared" si="1"/>
        <v>388</v>
      </c>
      <c r="K12" s="37" t="s">
        <v>13</v>
      </c>
      <c r="L12" s="38"/>
      <c r="M12" s="42">
        <v>2.0</v>
      </c>
      <c r="N12" s="43">
        <f t="shared" si="2"/>
        <v>388</v>
      </c>
    </row>
    <row r="13" ht="14.25" customHeight="1">
      <c r="A13" s="13" t="s">
        <v>14</v>
      </c>
      <c r="B13" s="5"/>
      <c r="C13" s="44">
        <f>(1-(C12/SUM(C12,C11)))*1000</f>
        <v>842.519685</v>
      </c>
      <c r="D13" s="45">
        <f>((1-((D12-D11)/(D12-D10)))*1000)</f>
        <v>945.7013575</v>
      </c>
      <c r="F13" s="13" t="s">
        <v>14</v>
      </c>
      <c r="G13" s="5"/>
      <c r="H13" s="44">
        <f>(1-(H12/SUM(H12,H11)))*1000</f>
        <v>750</v>
      </c>
      <c r="I13" s="45">
        <f>((1-((I12-I11)/(I12-I10)))*1000)</f>
        <v>750</v>
      </c>
      <c r="K13" s="13" t="s">
        <v>14</v>
      </c>
      <c r="L13" s="5"/>
      <c r="M13" s="44">
        <f>(1-(M12/SUM(M12,M11)))*1000</f>
        <v>750</v>
      </c>
      <c r="N13" s="45">
        <f>((1-((N12-N11)/(N12-N10)))*1000)</f>
        <v>750</v>
      </c>
    </row>
    <row r="14" ht="14.25" customHeight="1">
      <c r="A14" s="46" t="s">
        <v>15</v>
      </c>
      <c r="B14" s="47"/>
      <c r="C14" s="48">
        <v>6.1</v>
      </c>
      <c r="D14" s="49">
        <v>161.0</v>
      </c>
      <c r="E14" s="50"/>
      <c r="F14" s="46" t="s">
        <v>15</v>
      </c>
      <c r="G14" s="47"/>
      <c r="H14" s="51">
        <v>12.0</v>
      </c>
      <c r="I14" s="52">
        <f>SUM(H$9:H12,H14)</f>
        <v>400</v>
      </c>
      <c r="K14" s="46" t="s">
        <v>15</v>
      </c>
      <c r="L14" s="47"/>
      <c r="M14" s="53">
        <v>12.0</v>
      </c>
      <c r="N14" s="54">
        <f>SUM(M$9:M12,M14)</f>
        <v>400</v>
      </c>
    </row>
    <row r="15" ht="14.25" customHeight="1">
      <c r="A15" s="13" t="s">
        <v>16</v>
      </c>
      <c r="B15" s="5"/>
      <c r="C15" s="55">
        <f>C14/SUM(C14,C10)</f>
        <v>0.01702959241</v>
      </c>
      <c r="D15" s="56">
        <f>(D14-D12)/SUM((D14-D12),(D10-D9))</f>
        <v>0.1876675603</v>
      </c>
      <c r="E15" s="50"/>
      <c r="F15" s="13" t="s">
        <v>16</v>
      </c>
      <c r="G15" s="5"/>
      <c r="H15" s="55">
        <f>H14/SUM(H14,H10)</f>
        <v>0.07594936709</v>
      </c>
      <c r="I15" s="56">
        <f>(I14-I12)/SUM((I14-I12),(I10-I9))</f>
        <v>0.07594936709</v>
      </c>
      <c r="K15" s="13" t="s">
        <v>16</v>
      </c>
      <c r="L15" s="5"/>
      <c r="M15" s="55">
        <f>M14/SUM(M14,M10)</f>
        <v>0.07594936709</v>
      </c>
      <c r="N15" s="56">
        <f>(N14-N12)/SUM((N14-N12),(N10-N9))</f>
        <v>0.07594936709</v>
      </c>
    </row>
    <row r="16" ht="14.25" customHeight="1">
      <c r="A16" s="46" t="s">
        <v>17</v>
      </c>
      <c r="B16" s="47"/>
      <c r="C16" s="51">
        <v>4.0</v>
      </c>
      <c r="D16" s="49">
        <v>167.9</v>
      </c>
      <c r="F16" s="46" t="s">
        <v>17</v>
      </c>
      <c r="G16" s="47"/>
      <c r="H16" s="51">
        <v>4.0</v>
      </c>
      <c r="I16" s="52">
        <f>SUM(H$9:H12,,H14,H16)</f>
        <v>404</v>
      </c>
      <c r="K16" s="46" t="s">
        <v>17</v>
      </c>
      <c r="L16" s="47"/>
      <c r="M16" s="53">
        <v>4.0</v>
      </c>
      <c r="N16" s="54">
        <f>SUM(M$9:M12,,M14,M16)</f>
        <v>404</v>
      </c>
    </row>
    <row r="17" ht="14.25" customHeight="1">
      <c r="A17" s="13" t="s">
        <v>18</v>
      </c>
      <c r="B17" s="5"/>
      <c r="C17" s="55">
        <f>SUM(C16,C14)/SUM(C16,C14,C10)</f>
        <v>0.02788514633</v>
      </c>
      <c r="D17" s="56">
        <f>(D16-D12)/(SUM(D16-D12,D10-D9))</f>
        <v>0.2564417178</v>
      </c>
      <c r="F17" s="13" t="s">
        <v>18</v>
      </c>
      <c r="G17" s="5"/>
      <c r="H17" s="55">
        <f>SUM(H16,H14)/SUM(H16,H14,H10)</f>
        <v>0.0987654321</v>
      </c>
      <c r="I17" s="56">
        <f>(I16-I12)/(SUM(I16-I12,I10-I9))</f>
        <v>0.0987654321</v>
      </c>
      <c r="K17" s="13" t="s">
        <v>18</v>
      </c>
      <c r="L17" s="5"/>
      <c r="M17" s="55">
        <f>SUM(M16,M14)/SUM(M16,M14,M10)</f>
        <v>0.0987654321</v>
      </c>
      <c r="N17" s="56">
        <f>(N16-N12)/(SUM(N16-N12,N10-N9))</f>
        <v>0.0987654321</v>
      </c>
    </row>
    <row r="18" ht="14.25" customHeight="1">
      <c r="A18" s="46" t="s">
        <v>19</v>
      </c>
      <c r="B18" s="47"/>
      <c r="C18" s="51">
        <v>2.0</v>
      </c>
      <c r="D18" s="57"/>
      <c r="F18" s="46" t="s">
        <v>19</v>
      </c>
      <c r="G18" s="47"/>
      <c r="H18" s="51">
        <v>2.0</v>
      </c>
      <c r="I18" s="52">
        <f>SUM(H$9:H12,H16,H18,H14)</f>
        <v>406</v>
      </c>
      <c r="K18" s="46" t="s">
        <v>19</v>
      </c>
      <c r="L18" s="47"/>
      <c r="M18" s="53">
        <v>2.0</v>
      </c>
      <c r="N18" s="54">
        <f>SUM(M$9:M12,M16,M18,M14)</f>
        <v>406</v>
      </c>
    </row>
    <row r="19" ht="14.25" customHeight="1">
      <c r="A19" s="58" t="s">
        <v>20</v>
      </c>
      <c r="B19" s="59"/>
      <c r="C19" s="60">
        <f>SUM(C18,C16,C14)/SUM(C18,C16,C14,C10)</f>
        <v>0.03322350357</v>
      </c>
      <c r="D19" s="61"/>
      <c r="F19" s="58" t="s">
        <v>20</v>
      </c>
      <c r="G19" s="59"/>
      <c r="H19" s="60">
        <f>SUM(H18,H16,H14)/SUM(H18,H16,H14,H10)</f>
        <v>0.1097560976</v>
      </c>
      <c r="I19" s="62">
        <f>(I18-I12)/SUM((I18-I12),(I10-I9))</f>
        <v>0.1097560976</v>
      </c>
      <c r="K19" s="58" t="s">
        <v>20</v>
      </c>
      <c r="L19" s="59"/>
      <c r="M19" s="60">
        <f>SUM(M18,M16,M14)/SUM(M18,M16,M14,M10)</f>
        <v>0.1097560976</v>
      </c>
      <c r="N19" s="62">
        <f>(N18-N12)/SUM((N18-N12),(N10-N9))</f>
        <v>0.1097560976</v>
      </c>
    </row>
    <row r="20" ht="14.25" customHeight="1">
      <c r="A20" s="63" t="s">
        <v>21</v>
      </c>
      <c r="B20" s="59"/>
      <c r="C20" s="64">
        <v>1000.0</v>
      </c>
      <c r="D20" s="65"/>
      <c r="F20" s="63" t="s">
        <v>21</v>
      </c>
      <c r="G20" s="59"/>
      <c r="H20" s="64">
        <v>1000.0</v>
      </c>
      <c r="I20" s="65"/>
      <c r="K20" s="63" t="s">
        <v>21</v>
      </c>
      <c r="L20" s="59"/>
      <c r="M20" s="64">
        <v>1000.0</v>
      </c>
      <c r="N20" s="65"/>
    </row>
    <row r="21" ht="31.5" customHeight="1">
      <c r="A21" s="66" t="s">
        <v>22</v>
      </c>
      <c r="B21" s="59"/>
      <c r="C21" s="67">
        <f>C20*(100%+C19)</f>
        <v>1033.223504</v>
      </c>
      <c r="D21" s="68">
        <f>C20*(100%+D19)</f>
        <v>1000</v>
      </c>
      <c r="F21" s="66" t="s">
        <v>22</v>
      </c>
      <c r="G21" s="59"/>
      <c r="H21" s="67">
        <f>H20*(100%+H19)</f>
        <v>1109.756098</v>
      </c>
      <c r="I21" s="68">
        <f>H20*(100%+I19)</f>
        <v>1109.756098</v>
      </c>
      <c r="K21" s="66" t="s">
        <v>22</v>
      </c>
      <c r="L21" s="59"/>
      <c r="M21" s="67">
        <f>M20*(100%+M19)</f>
        <v>1109.756098</v>
      </c>
      <c r="N21" s="68">
        <f>M20*(100%+N19)</f>
        <v>1109.756098</v>
      </c>
    </row>
    <row r="22" ht="14.25" customHeight="1">
      <c r="A22" s="69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5"/>
    </row>
    <row r="23" ht="14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</row>
    <row r="24" ht="14.2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ht="15.0" customHeight="1">
      <c r="A25" s="74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</row>
    <row r="26" ht="14.25" customHeight="1">
      <c r="A26" s="75" t="s">
        <v>25</v>
      </c>
      <c r="B26" s="76"/>
      <c r="C26" s="13" t="s">
        <v>26</v>
      </c>
      <c r="D26" s="3"/>
      <c r="F26" s="77" t="s">
        <v>27</v>
      </c>
      <c r="G26" s="65"/>
      <c r="H26" s="13" t="s">
        <v>26</v>
      </c>
      <c r="I26" s="3"/>
      <c r="K26" s="78" t="s">
        <v>28</v>
      </c>
      <c r="L26" s="65"/>
      <c r="M26" s="13" t="s">
        <v>26</v>
      </c>
      <c r="N26" s="3"/>
      <c r="P26" s="79" t="s">
        <v>29</v>
      </c>
      <c r="Q26" s="65"/>
      <c r="R26" s="13" t="s">
        <v>26</v>
      </c>
      <c r="S26" s="3"/>
      <c r="U26" s="80" t="s">
        <v>30</v>
      </c>
      <c r="V26" s="65"/>
      <c r="W26" s="13" t="s">
        <v>26</v>
      </c>
      <c r="X26" s="3"/>
    </row>
    <row r="27" ht="14.25" customHeight="1">
      <c r="A27" s="81"/>
      <c r="B27" s="72"/>
      <c r="C27" s="82" t="s">
        <v>8</v>
      </c>
      <c r="D27" s="83" t="s">
        <v>9</v>
      </c>
      <c r="F27" s="70"/>
      <c r="G27" s="72"/>
      <c r="H27" s="82" t="s">
        <v>8</v>
      </c>
      <c r="I27" s="83" t="s">
        <v>9</v>
      </c>
      <c r="K27" s="70"/>
      <c r="L27" s="72"/>
      <c r="M27" s="82" t="s">
        <v>8</v>
      </c>
      <c r="N27" s="83" t="s">
        <v>9</v>
      </c>
      <c r="P27" s="70"/>
      <c r="Q27" s="72"/>
      <c r="R27" s="82" t="s">
        <v>8</v>
      </c>
      <c r="S27" s="83" t="s">
        <v>9</v>
      </c>
      <c r="U27" s="70"/>
      <c r="V27" s="72"/>
      <c r="W27" s="82" t="s">
        <v>8</v>
      </c>
      <c r="X27" s="83" t="s">
        <v>9</v>
      </c>
    </row>
    <row r="28" ht="14.25" customHeight="1">
      <c r="A28" s="18" t="s">
        <v>10</v>
      </c>
      <c r="B28" s="19"/>
      <c r="C28" s="22">
        <v>234.0</v>
      </c>
      <c r="D28" s="23">
        <f>C28</f>
        <v>234</v>
      </c>
      <c r="F28" s="18" t="s">
        <v>10</v>
      </c>
      <c r="G28" s="19"/>
      <c r="H28" s="22">
        <v>234.0</v>
      </c>
      <c r="I28" s="23">
        <f>H28</f>
        <v>234</v>
      </c>
      <c r="K28" s="18" t="s">
        <v>10</v>
      </c>
      <c r="L28" s="19"/>
      <c r="M28" s="22">
        <v>234.0</v>
      </c>
      <c r="N28" s="23">
        <f>M28</f>
        <v>234</v>
      </c>
      <c r="P28" s="18" t="s">
        <v>10</v>
      </c>
      <c r="Q28" s="19"/>
      <c r="R28" s="22">
        <v>234.0</v>
      </c>
      <c r="S28" s="23">
        <f>R28</f>
        <v>234</v>
      </c>
      <c r="U28" s="18" t="s">
        <v>10</v>
      </c>
      <c r="V28" s="19"/>
      <c r="W28" s="22">
        <v>234.0</v>
      </c>
      <c r="X28" s="23">
        <f>W28</f>
        <v>234</v>
      </c>
    </row>
    <row r="29" ht="14.25" customHeight="1">
      <c r="A29" s="26" t="s">
        <v>11</v>
      </c>
      <c r="B29" s="27"/>
      <c r="C29" s="30">
        <v>146.0</v>
      </c>
      <c r="D29" s="31">
        <f t="shared" ref="D29:D31" si="3">SUM(C$28:C29)</f>
        <v>380</v>
      </c>
      <c r="F29" s="26" t="s">
        <v>11</v>
      </c>
      <c r="G29" s="27"/>
      <c r="H29" s="30">
        <v>146.0</v>
      </c>
      <c r="I29" s="31">
        <f t="shared" ref="I29:I31" si="4">SUM(H$28:H29)</f>
        <v>380</v>
      </c>
      <c r="K29" s="26" t="s">
        <v>11</v>
      </c>
      <c r="L29" s="27"/>
      <c r="M29" s="30">
        <v>146.0</v>
      </c>
      <c r="N29" s="31">
        <f t="shared" ref="N29:N31" si="5">SUM(M$28:M29)</f>
        <v>380</v>
      </c>
      <c r="P29" s="26" t="s">
        <v>11</v>
      </c>
      <c r="Q29" s="27"/>
      <c r="R29" s="30">
        <v>146.0</v>
      </c>
      <c r="S29" s="31">
        <f t="shared" ref="S29:S31" si="6">SUM(R$28:R29)</f>
        <v>380</v>
      </c>
      <c r="U29" s="26" t="s">
        <v>11</v>
      </c>
      <c r="V29" s="27"/>
      <c r="W29" s="30">
        <v>146.0</v>
      </c>
      <c r="X29" s="31">
        <f t="shared" ref="X29:X31" si="7">SUM(W$28:W29)</f>
        <v>380</v>
      </c>
    </row>
    <row r="30" ht="14.25" customHeight="1">
      <c r="A30" s="26" t="s">
        <v>12</v>
      </c>
      <c r="B30" s="27"/>
      <c r="C30" s="35">
        <v>6.0</v>
      </c>
      <c r="D30" s="31">
        <f t="shared" si="3"/>
        <v>386</v>
      </c>
      <c r="F30" s="26" t="s">
        <v>12</v>
      </c>
      <c r="G30" s="27"/>
      <c r="H30" s="35">
        <v>6.0</v>
      </c>
      <c r="I30" s="31">
        <f t="shared" si="4"/>
        <v>386</v>
      </c>
      <c r="K30" s="26" t="s">
        <v>12</v>
      </c>
      <c r="L30" s="27"/>
      <c r="M30" s="35">
        <v>6.0</v>
      </c>
      <c r="N30" s="31">
        <f t="shared" si="5"/>
        <v>386</v>
      </c>
      <c r="P30" s="26" t="s">
        <v>12</v>
      </c>
      <c r="Q30" s="27"/>
      <c r="R30" s="35">
        <v>6.0</v>
      </c>
      <c r="S30" s="31">
        <f t="shared" si="6"/>
        <v>386</v>
      </c>
      <c r="U30" s="26" t="s">
        <v>12</v>
      </c>
      <c r="V30" s="27"/>
      <c r="W30" s="35">
        <v>6.0</v>
      </c>
      <c r="X30" s="31">
        <f t="shared" si="7"/>
        <v>386</v>
      </c>
    </row>
    <row r="31" ht="14.25" customHeight="1">
      <c r="A31" s="37" t="s">
        <v>13</v>
      </c>
      <c r="B31" s="38"/>
      <c r="C31" s="39">
        <v>2.0</v>
      </c>
      <c r="D31" s="31">
        <f t="shared" si="3"/>
        <v>388</v>
      </c>
      <c r="F31" s="37" t="s">
        <v>13</v>
      </c>
      <c r="G31" s="38"/>
      <c r="H31" s="39">
        <v>2.0</v>
      </c>
      <c r="I31" s="31">
        <f t="shared" si="4"/>
        <v>388</v>
      </c>
      <c r="K31" s="37" t="s">
        <v>13</v>
      </c>
      <c r="L31" s="38"/>
      <c r="M31" s="39">
        <v>2.0</v>
      </c>
      <c r="N31" s="31">
        <f t="shared" si="5"/>
        <v>388</v>
      </c>
      <c r="P31" s="37" t="s">
        <v>13</v>
      </c>
      <c r="Q31" s="38"/>
      <c r="R31" s="39">
        <v>2.0</v>
      </c>
      <c r="S31" s="31">
        <f t="shared" si="6"/>
        <v>388</v>
      </c>
      <c r="U31" s="37" t="s">
        <v>13</v>
      </c>
      <c r="V31" s="38"/>
      <c r="W31" s="39">
        <v>2.0</v>
      </c>
      <c r="X31" s="31">
        <f t="shared" si="7"/>
        <v>388</v>
      </c>
    </row>
    <row r="32" ht="14.25" customHeight="1">
      <c r="A32" s="13" t="s">
        <v>14</v>
      </c>
      <c r="B32" s="5"/>
      <c r="C32" s="44">
        <f>(1-(C31/SUM(C31,C30)))*1000</f>
        <v>750</v>
      </c>
      <c r="D32" s="45">
        <f>((1-((D31-D30)/(D31-D29)))*1000)</f>
        <v>750</v>
      </c>
      <c r="F32" s="13" t="s">
        <v>14</v>
      </c>
      <c r="G32" s="5"/>
      <c r="H32" s="44">
        <f>(1-(H31/SUM(H31,H30)))*1000</f>
        <v>750</v>
      </c>
      <c r="I32" s="45">
        <f>((1-((I31-I30)/(I31-I29)))*1000)</f>
        <v>750</v>
      </c>
      <c r="K32" s="13" t="s">
        <v>14</v>
      </c>
      <c r="L32" s="5"/>
      <c r="M32" s="44">
        <f>(1-(M31/SUM(M31,M30)))*1000</f>
        <v>750</v>
      </c>
      <c r="N32" s="45">
        <f>((1-((N31-N30)/(N31-N29)))*1000)</f>
        <v>750</v>
      </c>
      <c r="P32" s="13" t="s">
        <v>14</v>
      </c>
      <c r="Q32" s="5"/>
      <c r="R32" s="44">
        <f>(1-(R31/SUM(R31,R30)))*1000</f>
        <v>750</v>
      </c>
      <c r="S32" s="45">
        <f>((1-((S31-S30)/(S31-S29)))*1000)</f>
        <v>750</v>
      </c>
      <c r="U32" s="13" t="s">
        <v>14</v>
      </c>
      <c r="V32" s="5"/>
      <c r="W32" s="44">
        <f>(1-(W31/SUM(W31,W30)))*1000</f>
        <v>750</v>
      </c>
      <c r="X32" s="45">
        <f>((1-((X31-X30)/(X31-X29)))*1000)</f>
        <v>750</v>
      </c>
    </row>
    <row r="33" ht="14.25" customHeight="1">
      <c r="A33" s="46" t="s">
        <v>15</v>
      </c>
      <c r="B33" s="47"/>
      <c r="C33" s="51">
        <v>12.0</v>
      </c>
      <c r="D33" s="52">
        <f>SUM(C$28:C31,C33)</f>
        <v>400</v>
      </c>
      <c r="F33" s="46" t="s">
        <v>15</v>
      </c>
      <c r="G33" s="47"/>
      <c r="H33" s="51">
        <v>12.0</v>
      </c>
      <c r="I33" s="52">
        <f>SUM(H$28:H31,H33)</f>
        <v>400</v>
      </c>
      <c r="K33" s="46" t="s">
        <v>15</v>
      </c>
      <c r="L33" s="47"/>
      <c r="M33" s="51">
        <v>12.0</v>
      </c>
      <c r="N33" s="52">
        <f>SUM(M$28:M31,M33)</f>
        <v>400</v>
      </c>
      <c r="P33" s="46" t="s">
        <v>15</v>
      </c>
      <c r="Q33" s="47"/>
      <c r="R33" s="51">
        <v>12.0</v>
      </c>
      <c r="S33" s="52">
        <f>SUM(R$28:R31,R33)</f>
        <v>400</v>
      </c>
      <c r="U33" s="46" t="s">
        <v>15</v>
      </c>
      <c r="V33" s="47"/>
      <c r="W33" s="51">
        <v>12.0</v>
      </c>
      <c r="X33" s="52">
        <f>SUM(W$28:W31,W33)</f>
        <v>400</v>
      </c>
    </row>
    <row r="34" ht="14.25" customHeight="1">
      <c r="A34" s="13" t="s">
        <v>16</v>
      </c>
      <c r="B34" s="5"/>
      <c r="C34" s="55">
        <f>C33/SUM(C33,C29)</f>
        <v>0.07594936709</v>
      </c>
      <c r="D34" s="56">
        <f>(D33-D31)/SUM((D33-D31),(D29-D28))</f>
        <v>0.07594936709</v>
      </c>
      <c r="F34" s="13" t="s">
        <v>16</v>
      </c>
      <c r="G34" s="5"/>
      <c r="H34" s="55">
        <f>H33/SUM(H33,H29)</f>
        <v>0.07594936709</v>
      </c>
      <c r="I34" s="56">
        <f>(I33-I31)/SUM((I33-I31),(I29-I28))</f>
        <v>0.07594936709</v>
      </c>
      <c r="K34" s="13" t="s">
        <v>16</v>
      </c>
      <c r="L34" s="5"/>
      <c r="M34" s="55">
        <f>M33/SUM(M33,M29)</f>
        <v>0.07594936709</v>
      </c>
      <c r="N34" s="56">
        <f>(N33-N31)/SUM((N33-N31),(N29-N28))</f>
        <v>0.07594936709</v>
      </c>
      <c r="P34" s="13" t="s">
        <v>16</v>
      </c>
      <c r="Q34" s="5"/>
      <c r="R34" s="55">
        <f>R33/SUM(R33,R29)</f>
        <v>0.07594936709</v>
      </c>
      <c r="S34" s="56">
        <f>(S33-S31)/SUM((S33-S31),(S29-S28))</f>
        <v>0.07594936709</v>
      </c>
      <c r="U34" s="13" t="s">
        <v>16</v>
      </c>
      <c r="V34" s="5"/>
      <c r="W34" s="55">
        <f>W33/SUM(W33,W29)</f>
        <v>0.07594936709</v>
      </c>
      <c r="X34" s="56">
        <f>(X33-X31)/SUM((X33-X31),(X29-X28))</f>
        <v>0.07594936709</v>
      </c>
    </row>
    <row r="35" ht="14.25" customHeight="1">
      <c r="A35" s="46" t="s">
        <v>17</v>
      </c>
      <c r="B35" s="47"/>
      <c r="C35" s="51">
        <v>4.0</v>
      </c>
      <c r="D35" s="52">
        <f>SUM(C$28:C31,,C33,C35)</f>
        <v>404</v>
      </c>
      <c r="F35" s="46" t="s">
        <v>17</v>
      </c>
      <c r="G35" s="47"/>
      <c r="H35" s="51">
        <v>4.0</v>
      </c>
      <c r="I35" s="52">
        <f>SUM(H$28:H31,,H33,H35)</f>
        <v>404</v>
      </c>
      <c r="K35" s="46" t="s">
        <v>17</v>
      </c>
      <c r="L35" s="47"/>
      <c r="M35" s="51">
        <v>4.0</v>
      </c>
      <c r="N35" s="52">
        <f>SUM(M$28:M31,,M33,M35)</f>
        <v>404</v>
      </c>
      <c r="P35" s="46" t="s">
        <v>17</v>
      </c>
      <c r="Q35" s="47"/>
      <c r="R35" s="51">
        <v>4.0</v>
      </c>
      <c r="S35" s="52">
        <f>SUM(R$28:R31,,R33,R35)</f>
        <v>404</v>
      </c>
      <c r="U35" s="46" t="s">
        <v>17</v>
      </c>
      <c r="V35" s="47"/>
      <c r="W35" s="51">
        <v>4.0</v>
      </c>
      <c r="X35" s="52">
        <f>SUM(W$28:W31,,W33,W35)</f>
        <v>404</v>
      </c>
    </row>
    <row r="36" ht="14.25" customHeight="1">
      <c r="A36" s="13" t="s">
        <v>18</v>
      </c>
      <c r="B36" s="5"/>
      <c r="C36" s="55">
        <f>SUM(C35,C33)/SUM(C35,C33,C29)</f>
        <v>0.0987654321</v>
      </c>
      <c r="D36" s="56">
        <f>(D35-D31)/(SUM(D35-D31,D29-D28))</f>
        <v>0.0987654321</v>
      </c>
      <c r="F36" s="13" t="s">
        <v>18</v>
      </c>
      <c r="G36" s="5"/>
      <c r="H36" s="55">
        <f>SUM(H35,H33)/SUM(H35,H33,H29)</f>
        <v>0.0987654321</v>
      </c>
      <c r="I36" s="56">
        <f>(I35-I31)/(SUM(I35-I31,I29-I28))</f>
        <v>0.0987654321</v>
      </c>
      <c r="K36" s="13" t="s">
        <v>18</v>
      </c>
      <c r="L36" s="5"/>
      <c r="M36" s="55">
        <f>SUM(M35,M33)/SUM(M35,M33,M29)</f>
        <v>0.0987654321</v>
      </c>
      <c r="N36" s="56">
        <f>(N35-N31)/(SUM(N35-N31,N29-N28))</f>
        <v>0.0987654321</v>
      </c>
      <c r="P36" s="13" t="s">
        <v>18</v>
      </c>
      <c r="Q36" s="5"/>
      <c r="R36" s="55">
        <f>SUM(R35,R33)/SUM(R35,R33,R29)</f>
        <v>0.0987654321</v>
      </c>
      <c r="S36" s="56">
        <f>(S35-S31)/(SUM(S35-S31,S29-S28))</f>
        <v>0.0987654321</v>
      </c>
      <c r="U36" s="13" t="s">
        <v>18</v>
      </c>
      <c r="V36" s="5"/>
      <c r="W36" s="55">
        <f>SUM(W35,W33)/SUM(W35,W33,W29)</f>
        <v>0.0987654321</v>
      </c>
      <c r="X36" s="56">
        <f>(X35-X31)/(SUM(X35-X31,X29-X28))</f>
        <v>0.0987654321</v>
      </c>
    </row>
    <row r="37" ht="14.25" customHeight="1">
      <c r="A37" s="46" t="s">
        <v>19</v>
      </c>
      <c r="B37" s="47"/>
      <c r="C37" s="51">
        <v>2.0</v>
      </c>
      <c r="D37" s="52">
        <f>SUM(C$28:C31,C35,C37,C33)</f>
        <v>406</v>
      </c>
      <c r="F37" s="46" t="s">
        <v>19</v>
      </c>
      <c r="G37" s="47"/>
      <c r="H37" s="51">
        <v>2.0</v>
      </c>
      <c r="I37" s="52">
        <f>SUM(H$28:H31,H35,H37,H33)</f>
        <v>406</v>
      </c>
      <c r="K37" s="46" t="s">
        <v>19</v>
      </c>
      <c r="L37" s="47"/>
      <c r="M37" s="51">
        <v>2.0</v>
      </c>
      <c r="N37" s="52">
        <f>SUM(M$28:M31,M35,M37,M33)</f>
        <v>406</v>
      </c>
      <c r="P37" s="46" t="s">
        <v>19</v>
      </c>
      <c r="Q37" s="47"/>
      <c r="R37" s="51">
        <v>2.0</v>
      </c>
      <c r="S37" s="52">
        <f>SUM(R$28:R31,R35,R37,R33)</f>
        <v>406</v>
      </c>
      <c r="U37" s="46" t="s">
        <v>19</v>
      </c>
      <c r="V37" s="47"/>
      <c r="W37" s="51">
        <v>2.0</v>
      </c>
      <c r="X37" s="52">
        <f>SUM(W$28:W31,W35,W37,W33)</f>
        <v>406</v>
      </c>
    </row>
    <row r="38" ht="14.25" customHeight="1">
      <c r="A38" s="58" t="s">
        <v>20</v>
      </c>
      <c r="B38" s="59"/>
      <c r="C38" s="60">
        <f>SUM(C37,C35,C33)/SUM(C37,C35,C33,C29)</f>
        <v>0.1097560976</v>
      </c>
      <c r="D38" s="62">
        <f>(D37-D31)/SUM((D37-D31),(D29-D28))</f>
        <v>0.1097560976</v>
      </c>
      <c r="F38" s="58" t="s">
        <v>20</v>
      </c>
      <c r="G38" s="59"/>
      <c r="H38" s="60">
        <f>SUM(H37,H35,H33)/SUM(H37,H35,H33,H29)</f>
        <v>0.1097560976</v>
      </c>
      <c r="I38" s="62">
        <f>(I37-I31)/SUM((I37-I31),(I29-I28))</f>
        <v>0.1097560976</v>
      </c>
      <c r="K38" s="58" t="s">
        <v>20</v>
      </c>
      <c r="L38" s="59"/>
      <c r="M38" s="60">
        <f>SUM(M37,M35,M33)/SUM(M37,M35,M33,M29)</f>
        <v>0.1097560976</v>
      </c>
      <c r="N38" s="62">
        <f>(N37-N31)/SUM((N37-N31),(N29-N28))</f>
        <v>0.1097560976</v>
      </c>
      <c r="P38" s="58" t="s">
        <v>20</v>
      </c>
      <c r="Q38" s="59"/>
      <c r="R38" s="60">
        <f>SUM(R37,R35,R33)/SUM(R37,R35,R33,R29)</f>
        <v>0.1097560976</v>
      </c>
      <c r="S38" s="62">
        <f>(S37-S31)/SUM((S37-S31),(S29-S28))</f>
        <v>0.1097560976</v>
      </c>
      <c r="U38" s="58" t="s">
        <v>20</v>
      </c>
      <c r="V38" s="59"/>
      <c r="W38" s="60">
        <f>SUM(W37,W35,W33)/SUM(W37,W35,W33,W29)</f>
        <v>0.1097560976</v>
      </c>
      <c r="X38" s="62">
        <f>(X37-X31)/SUM((X37-X31),(X29-X28))</f>
        <v>0.1097560976</v>
      </c>
    </row>
    <row r="39" ht="14.25" customHeight="1">
      <c r="A39" s="63" t="s">
        <v>21</v>
      </c>
      <c r="B39" s="59"/>
      <c r="C39" s="64">
        <v>1000.0</v>
      </c>
      <c r="D39" s="65"/>
      <c r="F39" s="63" t="s">
        <v>21</v>
      </c>
      <c r="G39" s="59"/>
      <c r="H39" s="64">
        <v>1000.0</v>
      </c>
      <c r="I39" s="65"/>
      <c r="K39" s="63" t="s">
        <v>21</v>
      </c>
      <c r="L39" s="59"/>
      <c r="M39" s="64">
        <v>1000.0</v>
      </c>
      <c r="N39" s="65"/>
      <c r="P39" s="63" t="s">
        <v>21</v>
      </c>
      <c r="Q39" s="59"/>
      <c r="R39" s="64">
        <v>1000.0</v>
      </c>
      <c r="S39" s="65"/>
      <c r="U39" s="63" t="s">
        <v>21</v>
      </c>
      <c r="V39" s="59"/>
      <c r="W39" s="64">
        <v>1000.0</v>
      </c>
      <c r="X39" s="65"/>
    </row>
    <row r="40" ht="27.75" customHeight="1">
      <c r="A40" s="84" t="s">
        <v>22</v>
      </c>
      <c r="B40" s="5"/>
      <c r="C40" s="85">
        <f>C39*(100%+C38)</f>
        <v>1109.756098</v>
      </c>
      <c r="D40" s="86">
        <f>C39*(100%+D38)</f>
        <v>1109.756098</v>
      </c>
      <c r="F40" s="84" t="s">
        <v>22</v>
      </c>
      <c r="G40" s="5"/>
      <c r="H40" s="85">
        <f>H39*(100%+H38)</f>
        <v>1109.756098</v>
      </c>
      <c r="I40" s="86">
        <f>H39*(100%+I38)</f>
        <v>1109.756098</v>
      </c>
      <c r="K40" s="84" t="s">
        <v>22</v>
      </c>
      <c r="L40" s="5"/>
      <c r="M40" s="85">
        <f>M39*(100%+M38)</f>
        <v>1109.756098</v>
      </c>
      <c r="N40" s="86">
        <f>M39*(100%+N38)</f>
        <v>1109.756098</v>
      </c>
      <c r="P40" s="84" t="s">
        <v>22</v>
      </c>
      <c r="Q40" s="5"/>
      <c r="R40" s="85">
        <f>R39*(100%+R38)</f>
        <v>1109.756098</v>
      </c>
      <c r="S40" s="86">
        <f>R39*(100%+S38)</f>
        <v>1109.756098</v>
      </c>
      <c r="U40" s="84" t="s">
        <v>22</v>
      </c>
      <c r="V40" s="5"/>
      <c r="W40" s="85">
        <f>W39*(100%+W38)</f>
        <v>1109.756098</v>
      </c>
      <c r="X40" s="86">
        <f>W39*(100%+X38)</f>
        <v>1109.756098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3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B27"/>
    <mergeCell ref="A28:B28"/>
    <mergeCell ref="A29:B29"/>
    <mergeCell ref="A30:B30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  <mergeCell ref="A37:B37"/>
    <mergeCell ref="F18:G18"/>
    <mergeCell ref="F19:G19"/>
    <mergeCell ref="F20:G20"/>
    <mergeCell ref="H20:I20"/>
    <mergeCell ref="F21:G21"/>
    <mergeCell ref="A22:N23"/>
    <mergeCell ref="A25:N25"/>
    <mergeCell ref="P28:Q28"/>
    <mergeCell ref="P29:Q29"/>
    <mergeCell ref="P30:Q30"/>
    <mergeCell ref="P31:Q31"/>
    <mergeCell ref="P32:Q32"/>
    <mergeCell ref="K18:L18"/>
    <mergeCell ref="K19:L19"/>
    <mergeCell ref="K20:L20"/>
    <mergeCell ref="M20:N20"/>
    <mergeCell ref="K21:L21"/>
    <mergeCell ref="P26:Q27"/>
    <mergeCell ref="R26:S26"/>
    <mergeCell ref="U26:V27"/>
    <mergeCell ref="W26:X26"/>
    <mergeCell ref="U28:V28"/>
    <mergeCell ref="U29:V29"/>
    <mergeCell ref="U30:V30"/>
    <mergeCell ref="U31:V31"/>
    <mergeCell ref="U32:V32"/>
    <mergeCell ref="U39:V39"/>
    <mergeCell ref="W39:X39"/>
    <mergeCell ref="U40:V40"/>
    <mergeCell ref="U33:V33"/>
    <mergeCell ref="U34:V34"/>
    <mergeCell ref="U35:V35"/>
    <mergeCell ref="U36:V36"/>
    <mergeCell ref="U37:V37"/>
    <mergeCell ref="U38:V38"/>
    <mergeCell ref="R39:S39"/>
    <mergeCell ref="H26:I26"/>
    <mergeCell ref="K26:L27"/>
    <mergeCell ref="M26:N26"/>
    <mergeCell ref="K28:L28"/>
    <mergeCell ref="K29:L29"/>
    <mergeCell ref="K30:L30"/>
    <mergeCell ref="K31:L31"/>
    <mergeCell ref="P38:Q38"/>
    <mergeCell ref="P39:Q39"/>
    <mergeCell ref="P40:Q40"/>
    <mergeCell ref="K32:L32"/>
    <mergeCell ref="K33:L33"/>
    <mergeCell ref="P33:Q33"/>
    <mergeCell ref="P34:Q34"/>
    <mergeCell ref="P35:Q35"/>
    <mergeCell ref="P36:Q36"/>
    <mergeCell ref="P37:Q37"/>
    <mergeCell ref="F11:G11"/>
    <mergeCell ref="F12:G12"/>
    <mergeCell ref="F13:G13"/>
    <mergeCell ref="F14:G14"/>
    <mergeCell ref="F15:G15"/>
    <mergeCell ref="F16:G16"/>
    <mergeCell ref="F17:G17"/>
    <mergeCell ref="K10:L10"/>
    <mergeCell ref="K11:L11"/>
    <mergeCell ref="K13:L13"/>
    <mergeCell ref="K14:L14"/>
    <mergeCell ref="K15:L15"/>
    <mergeCell ref="K16:L16"/>
    <mergeCell ref="K17:L17"/>
    <mergeCell ref="H7:I7"/>
    <mergeCell ref="M7:N7"/>
    <mergeCell ref="A1:M1"/>
    <mergeCell ref="A2:G2"/>
    <mergeCell ref="H2:M2"/>
    <mergeCell ref="A3:M3"/>
    <mergeCell ref="A4:H4"/>
    <mergeCell ref="C6:N6"/>
    <mergeCell ref="C7:D7"/>
    <mergeCell ref="A9:B9"/>
    <mergeCell ref="F9:G9"/>
    <mergeCell ref="K9:L9"/>
    <mergeCell ref="A10:B10"/>
    <mergeCell ref="F10:G10"/>
    <mergeCell ref="A11:B11"/>
    <mergeCell ref="K12:L12"/>
    <mergeCell ref="C20:D20"/>
    <mergeCell ref="C26:D26"/>
    <mergeCell ref="F26:G27"/>
    <mergeCell ref="F28:G28"/>
    <mergeCell ref="F29:G29"/>
    <mergeCell ref="F30:G30"/>
    <mergeCell ref="F31:G31"/>
    <mergeCell ref="F32:G32"/>
    <mergeCell ref="F33:G33"/>
    <mergeCell ref="K34:L34"/>
    <mergeCell ref="K35:L35"/>
    <mergeCell ref="K36:L36"/>
    <mergeCell ref="K37:L37"/>
    <mergeCell ref="K38:L38"/>
    <mergeCell ref="K39:L39"/>
    <mergeCell ref="M39:N39"/>
    <mergeCell ref="K40:L40"/>
    <mergeCell ref="F39:G39"/>
    <mergeCell ref="F40:G40"/>
    <mergeCell ref="F34:G34"/>
    <mergeCell ref="F35:G35"/>
    <mergeCell ref="F36:G36"/>
    <mergeCell ref="F37:G37"/>
    <mergeCell ref="F38:G38"/>
    <mergeCell ref="C39:D39"/>
    <mergeCell ref="H39:I39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2021-02-23T18:20:13Z</dcterms:created>
  <dc:creator>Kozák Attila</dc:creator>
</cp:coreProperties>
</file>