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ons_LiveFromFonyód" sheetId="1" r:id="rId4"/>
  </sheets>
  <definedNames/>
  <calcPr/>
  <extLst>
    <ext uri="GoogleSheetsCustomDataVersion1">
      <go:sheetsCustomData xmlns:go="http://customooxmlschemas.google.com/" r:id="rId5" roundtripDataSignature="AMtx7mjItcUuPClbMkm/jPB7S6FjALxnZA=="/>
    </ext>
  </extLst>
</workbook>
</file>

<file path=xl/sharedStrings.xml><?xml version="1.0" encoding="utf-8"?>
<sst xmlns="http://schemas.openxmlformats.org/spreadsheetml/2006/main" count="160" uniqueCount="43">
  <si>
    <t>Ions are the basics of eletric current…</t>
  </si>
  <si>
    <t>especially when they are in water dissolved.</t>
  </si>
  <si>
    <r>
      <rPr>
        <rFont val="Calibri"/>
        <color theme="1"/>
        <sz val="11.0"/>
      </rPr>
      <t>Let's draw a</t>
    </r>
    <r>
      <rPr>
        <rFont val="Calibri"/>
        <b/>
        <i/>
        <color theme="1"/>
        <sz val="11.0"/>
      </rPr>
      <t xml:space="preserve"> graph of salt concentration (cc) vs. Conduktibilty(</t>
    </r>
    <r>
      <rPr>
        <rFont val="Symbol"/>
        <b/>
        <i/>
        <color theme="1"/>
        <sz val="11.0"/>
      </rPr>
      <t>k</t>
    </r>
    <r>
      <rPr>
        <rFont val="Calibri"/>
        <b/>
        <i/>
        <color theme="1"/>
        <sz val="11.0"/>
      </rPr>
      <t>)</t>
    </r>
    <r>
      <rPr>
        <rFont val="Calibri"/>
        <color theme="1"/>
        <sz val="11.0"/>
      </rPr>
      <t xml:space="preserve"> via the values of Multimeter or PhotoSensor.</t>
    </r>
    <r>
      <rPr>
        <rFont val="Calibri"/>
        <color theme="1"/>
        <sz val="11.0"/>
      </rPr>
      <t xml:space="preserve"> </t>
    </r>
  </si>
  <si>
    <t>light colored cells means (VERY) difficult Excel-formulas, so DO NOT modify them!</t>
  </si>
  <si>
    <t>Experiments performed on Fonyód, live via Internet</t>
  </si>
  <si>
    <t>Analitical scales with multimeter
using graphite electrodes</t>
  </si>
  <si>
    <t>DIY-version, with PhotoSensor
using copper electrodes</t>
  </si>
  <si>
    <t>with 
Tara function</t>
  </si>
  <si>
    <t>without
Tara function</t>
  </si>
  <si>
    <t>Current
[mA]</t>
  </si>
  <si>
    <t>Photosensor
(lux)</t>
  </si>
  <si>
    <t>mass of glass jar:</t>
  </si>
  <si>
    <t>mass of water:</t>
  </si>
  <si>
    <t>mass of salt_01:</t>
  </si>
  <si>
    <t>concentration_01</t>
  </si>
  <si>
    <t>A Screenshot Pasted from Data Harvester.</t>
  </si>
  <si>
    <t>mass of salt_02:</t>
  </si>
  <si>
    <t>concentration_02</t>
  </si>
  <si>
    <t>mass of salt_03:</t>
  </si>
  <si>
    <t>concentration_03</t>
  </si>
  <si>
    <t>mass of salt_04:</t>
  </si>
  <si>
    <t>concentration_04</t>
  </si>
  <si>
    <t>mass of salt_05:</t>
  </si>
  <si>
    <t>concentration_05</t>
  </si>
  <si>
    <t>mass of salt_06:</t>
  </si>
  <si>
    <t>concentration_06</t>
  </si>
  <si>
    <t>mass of salt_07:</t>
  </si>
  <si>
    <t>concentration_07</t>
  </si>
  <si>
    <t>mass of salt_08:</t>
  </si>
  <si>
    <t>concentration_08</t>
  </si>
  <si>
    <t>Excel-charts, as a kind of HomeWork (not mandatory, but quite interesting) to 5 Nations</t>
  </si>
  <si>
    <t>Turkey</t>
  </si>
  <si>
    <t>Kitchen scales-tap/living-water</t>
  </si>
  <si>
    <t>Finland</t>
  </si>
  <si>
    <t>Estonia</t>
  </si>
  <si>
    <t>Portugal</t>
  </si>
  <si>
    <t>Greece</t>
  </si>
  <si>
    <t>Bulb's light
strength 
(by our eyes)</t>
  </si>
  <si>
    <t>starts to glow</t>
  </si>
  <si>
    <t>ligth glowing</t>
  </si>
  <si>
    <t>medium glow</t>
  </si>
  <si>
    <t>bright</t>
  </si>
  <si>
    <t>It is a so called "qualitiative kind of experiment". Ideal as a DIY-project Homework.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</si>
</sst>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\ &quot;g&quot;"/>
    <numFmt numFmtId="165" formatCode="0\ &quot;lux&quot;"/>
    <numFmt numFmtId="166" formatCode="0\ &quot;mA&quot;"/>
  </numFmts>
  <fonts count="9">
    <font>
      <sz val="11.0"/>
      <color theme="1"/>
      <name val="Arial"/>
    </font>
    <font>
      <b/>
      <sz val="12.0"/>
      <color theme="1"/>
      <name val="Calibri"/>
    </font>
    <font/>
    <font>
      <sz val="11.0"/>
      <color theme="1"/>
      <name val="Calibri"/>
    </font>
    <font>
      <u/>
      <sz val="11.0"/>
      <color theme="10"/>
      <name val="Calibri"/>
    </font>
    <font>
      <b/>
      <sz val="11.0"/>
      <color theme="1"/>
      <name val="Calibri"/>
    </font>
    <font>
      <sz val="11.0"/>
      <color theme="1"/>
    </font>
    <font>
      <sz val="11.0"/>
      <color rgb="FFFF0000"/>
      <name val="Calibri"/>
    </font>
    <font>
      <b/>
      <sz val="11.0"/>
      <color theme="1"/>
    </font>
  </fonts>
  <fills count="14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9999"/>
        <bgColor rgb="FFFF9999"/>
      </patternFill>
    </fill>
    <fill>
      <patternFill patternType="solid">
        <fgColor rgb="FFDEEAF6"/>
        <bgColor rgb="FFDEEAF6"/>
      </patternFill>
    </fill>
    <fill>
      <patternFill patternType="solid">
        <fgColor rgb="FF8496B0"/>
        <bgColor rgb="FF8496B0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</fills>
  <borders count="5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</border>
    <border>
      <right/>
      <top/>
    </border>
    <border>
      <left style="medium">
        <color rgb="FF000000"/>
      </left>
      <top/>
    </border>
    <border>
      <right style="medium">
        <color rgb="FF000000"/>
      </right>
      <top/>
    </border>
    <border>
      <left/>
      <bottom style="medium">
        <color rgb="FF000000"/>
      </bottom>
    </border>
    <border>
      <righ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4" fillId="0" fontId="3" numFmtId="0" xfId="0" applyAlignment="1" applyBorder="1" applyFont="1">
      <alignment horizontal="left"/>
    </xf>
    <xf borderId="5" fillId="0" fontId="2" numFmtId="0" xfId="0" applyBorder="1" applyFont="1"/>
    <xf borderId="5" fillId="0" fontId="4" numFmtId="0" xfId="0" applyAlignment="1" applyBorder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1" fillId="0" fontId="3" numFmtId="0" xfId="0" applyAlignment="1" applyBorder="1" applyFont="1">
      <alignment horizontal="left"/>
    </xf>
    <xf borderId="3" fillId="0" fontId="2" numFmtId="0" xfId="0" applyBorder="1" applyFont="1"/>
    <xf borderId="1" fillId="2" fontId="5" numFmtId="0" xfId="0" applyAlignment="1" applyBorder="1" applyFill="1" applyFont="1">
      <alignment horizontal="center"/>
    </xf>
    <xf borderId="0" fillId="0" fontId="5" numFmtId="0" xfId="0" applyAlignment="1" applyFont="1">
      <alignment horizontal="center"/>
    </xf>
    <xf borderId="1" fillId="0" fontId="5" numFmtId="0" xfId="0" applyAlignment="1" applyBorder="1" applyFont="1">
      <alignment horizontal="center"/>
    </xf>
    <xf borderId="7" fillId="0" fontId="5" numFmtId="0" xfId="0" applyAlignment="1" applyBorder="1" applyFont="1">
      <alignment horizontal="center" shrinkToFit="0" wrapText="1"/>
    </xf>
    <xf borderId="8" fillId="0" fontId="2" numFmtId="0" xfId="0" applyBorder="1" applyFont="1"/>
    <xf borderId="9" fillId="0" fontId="5" numFmtId="0" xfId="0" applyAlignment="1" applyBorder="1" applyFont="1">
      <alignment horizontal="center" shrinkToFit="0" wrapText="1"/>
    </xf>
    <xf borderId="10" fillId="0" fontId="2" numFmtId="0" xfId="0" applyBorder="1" applyFont="1"/>
    <xf borderId="11" fillId="0" fontId="3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center"/>
    </xf>
    <xf borderId="17" fillId="0" fontId="2" numFmtId="0" xfId="0" applyBorder="1" applyFont="1"/>
    <xf borderId="18" fillId="3" fontId="6" numFmtId="164" xfId="0" applyAlignment="1" applyBorder="1" applyFill="1" applyFont="1" applyNumberFormat="1">
      <alignment readingOrder="0"/>
    </xf>
    <xf borderId="19" fillId="3" fontId="6" numFmtId="164" xfId="0" applyBorder="1" applyFont="1" applyNumberFormat="1"/>
    <xf borderId="20" fillId="4" fontId="3" numFmtId="0" xfId="0" applyBorder="1" applyFill="1" applyFont="1"/>
    <xf borderId="16" fillId="0" fontId="3" numFmtId="0" xfId="0" applyAlignment="1" applyBorder="1" applyFont="1">
      <alignment horizontal="right"/>
    </xf>
    <xf borderId="21" fillId="3" fontId="3" numFmtId="164" xfId="0" applyBorder="1" applyFont="1" applyNumberFormat="1"/>
    <xf borderId="12" fillId="4" fontId="3" numFmtId="165" xfId="0" applyBorder="1" applyFont="1" applyNumberFormat="1"/>
    <xf borderId="22" fillId="0" fontId="3" numFmtId="0" xfId="0" applyAlignment="1" applyBorder="1" applyFont="1">
      <alignment horizontal="center"/>
    </xf>
    <xf borderId="23" fillId="0" fontId="2" numFmtId="0" xfId="0" applyBorder="1" applyFont="1"/>
    <xf borderId="24" fillId="3" fontId="6" numFmtId="164" xfId="0" applyAlignment="1" applyBorder="1" applyFont="1" applyNumberFormat="1">
      <alignment readingOrder="0"/>
    </xf>
    <xf borderId="25" fillId="3" fontId="6" numFmtId="164" xfId="0" applyBorder="1" applyFont="1" applyNumberFormat="1"/>
    <xf borderId="26" fillId="4" fontId="3" numFmtId="0" xfId="0" applyBorder="1" applyFont="1"/>
    <xf borderId="22" fillId="0" fontId="3" numFmtId="0" xfId="0" applyAlignment="1" applyBorder="1" applyFont="1">
      <alignment horizontal="right"/>
    </xf>
    <xf borderId="27" fillId="3" fontId="3" numFmtId="164" xfId="0" applyBorder="1" applyFont="1" applyNumberFormat="1"/>
    <xf borderId="25" fillId="4" fontId="3" numFmtId="165" xfId="0" applyBorder="1" applyFont="1" applyNumberFormat="1"/>
    <xf borderId="13" fillId="0" fontId="2" numFmtId="0" xfId="0" applyBorder="1" applyFont="1"/>
    <xf borderId="28" fillId="3" fontId="6" numFmtId="164" xfId="0" applyAlignment="1" applyBorder="1" applyFont="1" applyNumberFormat="1">
      <alignment readingOrder="0"/>
    </xf>
    <xf borderId="12" fillId="3" fontId="6" numFmtId="164" xfId="0" applyBorder="1" applyFont="1" applyNumberFormat="1"/>
    <xf borderId="29" fillId="4" fontId="3" numFmtId="164" xfId="0" applyBorder="1" applyFont="1" applyNumberFormat="1"/>
    <xf borderId="30" fillId="0" fontId="5" numFmtId="0" xfId="0" applyAlignment="1" applyBorder="1" applyFont="1">
      <alignment horizontal="center"/>
    </xf>
    <xf borderId="31" fillId="0" fontId="2" numFmtId="0" xfId="0" applyBorder="1" applyFont="1"/>
    <xf borderId="32" fillId="2" fontId="5" numFmtId="10" xfId="0" applyBorder="1" applyFont="1" applyNumberFormat="1"/>
    <xf borderId="33" fillId="2" fontId="5" numFmtId="10" xfId="0" applyBorder="1" applyFont="1" applyNumberFormat="1"/>
    <xf borderId="34" fillId="3" fontId="6" numFmtId="166" xfId="0" applyAlignment="1" applyBorder="1" applyFont="1" applyNumberFormat="1">
      <alignment readingOrder="0"/>
    </xf>
    <xf borderId="30" fillId="0" fontId="5" numFmtId="0" xfId="0" applyAlignment="1" applyBorder="1" applyFont="1">
      <alignment horizontal="right"/>
    </xf>
    <xf borderId="35" fillId="0" fontId="2" numFmtId="0" xfId="0" applyBorder="1" applyFont="1"/>
    <xf borderId="36" fillId="2" fontId="5" numFmtId="10" xfId="0" applyBorder="1" applyFont="1" applyNumberFormat="1"/>
    <xf borderId="33" fillId="3" fontId="5" numFmtId="165" xfId="0" applyBorder="1" applyFont="1" applyNumberFormat="1"/>
    <xf borderId="0" fillId="0" fontId="7" numFmtId="0" xfId="0" applyFont="1"/>
    <xf borderId="9" fillId="0" fontId="3" numFmtId="0" xfId="0" applyAlignment="1" applyBorder="1" applyFont="1">
      <alignment horizontal="center"/>
    </xf>
    <xf borderId="37" fillId="3" fontId="6" numFmtId="164" xfId="0" applyAlignment="1" applyBorder="1" applyFont="1" applyNumberFormat="1">
      <alignment readingOrder="0"/>
    </xf>
    <xf borderId="38" fillId="3" fontId="6" numFmtId="164" xfId="0" applyBorder="1" applyFont="1" applyNumberFormat="1"/>
    <xf borderId="39" fillId="4" fontId="3" numFmtId="0" xfId="0" applyBorder="1" applyFont="1"/>
    <xf borderId="9" fillId="0" fontId="3" numFmtId="0" xfId="0" applyAlignment="1" applyBorder="1" applyFont="1">
      <alignment horizontal="right"/>
    </xf>
    <xf borderId="40" fillId="0" fontId="2" numFmtId="0" xfId="0" applyBorder="1" applyFont="1"/>
    <xf borderId="41" fillId="3" fontId="3" numFmtId="164" xfId="0" applyBorder="1" applyFont="1" applyNumberFormat="1"/>
    <xf borderId="38" fillId="4" fontId="3" numFmtId="165" xfId="0" applyBorder="1" applyFont="1" applyNumberFormat="1"/>
    <xf borderId="22" fillId="0" fontId="5" numFmtId="0" xfId="0" applyAlignment="1" applyBorder="1" applyFont="1">
      <alignment horizontal="center"/>
    </xf>
    <xf borderId="42" fillId="0" fontId="2" numFmtId="0" xfId="0" applyBorder="1" applyFont="1"/>
    <xf borderId="24" fillId="2" fontId="5" numFmtId="10" xfId="0" applyBorder="1" applyFont="1" applyNumberFormat="1"/>
    <xf borderId="25" fillId="2" fontId="5" numFmtId="10" xfId="0" applyBorder="1" applyFont="1" applyNumberFormat="1"/>
    <xf borderId="26" fillId="3" fontId="6" numFmtId="166" xfId="0" applyAlignment="1" applyBorder="1" applyFont="1" applyNumberFormat="1">
      <alignment readingOrder="0"/>
    </xf>
    <xf borderId="22" fillId="0" fontId="5" numFmtId="0" xfId="0" applyAlignment="1" applyBorder="1" applyFont="1">
      <alignment horizontal="right"/>
    </xf>
    <xf borderId="27" fillId="2" fontId="5" numFmtId="10" xfId="0" applyBorder="1" applyFont="1" applyNumberFormat="1"/>
    <xf borderId="25" fillId="3" fontId="5" numFmtId="165" xfId="0" applyBorder="1" applyFont="1" applyNumberFormat="1"/>
    <xf borderId="11" fillId="3" fontId="3" numFmtId="164" xfId="0" applyBorder="1" applyFont="1" applyNumberFormat="1"/>
    <xf borderId="29" fillId="4" fontId="3" numFmtId="0" xfId="0" applyBorder="1" applyFont="1"/>
    <xf borderId="43" fillId="2" fontId="5" numFmtId="10" xfId="0" applyBorder="1" applyFont="1" applyNumberFormat="1"/>
    <xf borderId="11" fillId="3" fontId="6" numFmtId="164" xfId="0" applyAlignment="1" applyBorder="1" applyFont="1" applyNumberFormat="1">
      <alignment readingOrder="0"/>
    </xf>
    <xf borderId="25" fillId="2" fontId="8" numFmtId="10" xfId="0" applyBorder="1" applyFont="1" applyNumberFormat="1"/>
    <xf borderId="11" fillId="3" fontId="6" numFmtId="164" xfId="0" applyBorder="1" applyFont="1" applyNumberFormat="1"/>
    <xf borderId="32" fillId="2" fontId="8" numFmtId="10" xfId="0" applyBorder="1" applyFont="1" applyNumberFormat="1"/>
    <xf borderId="34" fillId="3" fontId="6" numFmtId="166" xfId="0" applyBorder="1" applyFont="1" applyNumberFormat="1"/>
    <xf borderId="44" fillId="3" fontId="6" numFmtId="164" xfId="0" applyBorder="1" applyFont="1" applyNumberFormat="1"/>
    <xf borderId="1" fillId="0" fontId="5" numFmtId="0" xfId="0" applyAlignment="1" applyBorder="1" applyFont="1">
      <alignment horizontal="center" shrinkToFit="0" wrapText="1"/>
    </xf>
    <xf borderId="45" fillId="5" fontId="5" numFmtId="0" xfId="0" applyAlignment="1" applyBorder="1" applyFill="1" applyFont="1">
      <alignment horizontal="center" vertical="center"/>
    </xf>
    <xf borderId="46" fillId="0" fontId="2" numFmtId="0" xfId="0" applyBorder="1" applyFont="1"/>
    <xf borderId="4" fillId="0" fontId="5" numFmtId="0" xfId="0" applyAlignment="1" applyBorder="1" applyFont="1">
      <alignment horizontal="center"/>
    </xf>
    <xf borderId="6" fillId="0" fontId="2" numFmtId="0" xfId="0" applyBorder="1" applyFont="1"/>
    <xf borderId="47" fillId="6" fontId="5" numFmtId="0" xfId="0" applyAlignment="1" applyBorder="1" applyFill="1" applyFont="1">
      <alignment horizontal="center" vertical="center"/>
    </xf>
    <xf borderId="48" fillId="0" fontId="2" numFmtId="0" xfId="0" applyBorder="1" applyFont="1"/>
    <xf borderId="47" fillId="7" fontId="5" numFmtId="0" xfId="0" applyAlignment="1" applyBorder="1" applyFill="1" applyFont="1">
      <alignment horizontal="center" vertical="center"/>
    </xf>
    <xf borderId="47" fillId="8" fontId="5" numFmtId="0" xfId="0" applyAlignment="1" applyBorder="1" applyFill="1" applyFont="1">
      <alignment horizontal="center" vertical="center"/>
    </xf>
    <xf borderId="47" fillId="9" fontId="5" numFmtId="0" xfId="0" applyAlignment="1" applyBorder="1" applyFill="1" applyFont="1">
      <alignment horizontal="center" vertical="center"/>
    </xf>
    <xf borderId="49" fillId="0" fontId="2" numFmtId="0" xfId="0" applyBorder="1" applyFont="1"/>
    <xf borderId="50" fillId="0" fontId="2" numFmtId="0" xfId="0" applyBorder="1" applyFont="1"/>
    <xf borderId="11" fillId="0" fontId="5" numFmtId="0" xfId="0" applyAlignment="1" applyBorder="1" applyFont="1">
      <alignment horizontal="center" shrinkToFit="0" vertical="center" wrapText="1"/>
    </xf>
    <xf borderId="21" fillId="0" fontId="5" numFmtId="0" xfId="0" applyAlignment="1" applyBorder="1" applyFont="1">
      <alignment shrinkToFit="0" vertical="center" wrapText="1"/>
    </xf>
    <xf borderId="12" fillId="0" fontId="5" numFmtId="0" xfId="0" applyAlignment="1" applyBorder="1" applyFont="1">
      <alignment shrinkToFit="0" vertical="center" wrapText="1"/>
    </xf>
    <xf borderId="4" fillId="0" fontId="2" numFmtId="0" xfId="0" applyBorder="1" applyFont="1"/>
    <xf borderId="11" fillId="0" fontId="5" numFmtId="0" xfId="0" applyAlignment="1" applyBorder="1" applyFont="1">
      <alignment shrinkToFit="0" vertical="center" wrapText="1"/>
    </xf>
    <xf borderId="21" fillId="0" fontId="5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shrinkToFit="0" vertical="center" wrapText="1"/>
    </xf>
    <xf borderId="18" fillId="3" fontId="3" numFmtId="164" xfId="0" applyBorder="1" applyFont="1" applyNumberFormat="1"/>
    <xf borderId="51" fillId="3" fontId="3" numFmtId="164" xfId="0" applyBorder="1" applyFont="1" applyNumberFormat="1"/>
    <xf borderId="19" fillId="0" fontId="3" numFmtId="0" xfId="0" applyBorder="1" applyFont="1"/>
    <xf borderId="19" fillId="10" fontId="3" numFmtId="0" xfId="0" applyBorder="1" applyFill="1" applyFont="1"/>
    <xf borderId="18" fillId="2" fontId="5" numFmtId="10" xfId="0" applyBorder="1" applyFont="1" applyNumberFormat="1"/>
    <xf borderId="51" fillId="2" fontId="5" numFmtId="10" xfId="0" applyBorder="1" applyFont="1" applyNumberFormat="1"/>
    <xf borderId="19" fillId="11" fontId="3" numFmtId="0" xfId="0" applyBorder="1" applyFill="1" applyFont="1"/>
    <xf borderId="19" fillId="12" fontId="3" numFmtId="0" xfId="0" applyBorder="1" applyFill="1" applyFont="1"/>
    <xf borderId="19" fillId="13" fontId="3" numFmtId="0" xfId="0" applyBorder="1" applyFill="1" applyFont="1"/>
    <xf borderId="33" fillId="0" fontId="3" numFmtId="0" xfId="0" applyBorder="1" applyFont="1"/>
    <xf borderId="52" fillId="0" fontId="3" numFmtId="0" xfId="0" applyAlignment="1" applyBorder="1" applyFont="1">
      <alignment horizontal="center" shrinkToFit="0" vertical="center" wrapText="1"/>
    </xf>
    <xf borderId="53" fillId="0" fontId="2" numFmtId="0" xfId="0" applyBorder="1" applyFont="1"/>
    <xf borderId="5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Analitical scales with multimeter
using graphite electrodes/Current
[mA]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'Ions_LiveFromFonyód'!$C$12:$C$26</c:f>
            </c:numRef>
          </c:xVal>
          <c:yVal>
            <c:numRef>
              <c:f>'Ions_LiveFromFonyód'!$E$12:$E$26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029511"/>
        <c:axId val="807237191"/>
      </c:scatterChart>
      <c:valAx>
        <c:axId val="1525029511"/>
        <c:scaling>
          <c:orientation val="minMax"/>
          <c:max val="0.3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7237191"/>
      </c:valAx>
      <c:valAx>
        <c:axId val="8072371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Analitical scales with multimeter
using graphite electrodes/Current
[mA]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50295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8</xdr:row>
      <xdr:rowOff>85725</xdr:rowOff>
    </xdr:from>
    <xdr:ext cx="5410200" cy="3352800"/>
    <xdr:graphicFrame>
      <xdr:nvGraphicFramePr>
        <xdr:cNvPr id="51377525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2.63"/>
    <col customWidth="1" min="4" max="4" width="11.5"/>
    <col customWidth="1" min="5" max="5" width="10.75"/>
    <col customWidth="1" min="6" max="7" width="7.63"/>
    <col customWidth="1" min="8" max="9" width="11.5"/>
    <col customWidth="1" min="10" max="10" width="11.75"/>
    <col customWidth="1" min="11" max="11" width="12.75"/>
    <col customWidth="1" min="12" max="14" width="11.5"/>
    <col customWidth="1" min="15" max="15" width="13.5"/>
    <col customWidth="1" min="16" max="16" width="14.38"/>
    <col customWidth="1" min="17" max="17" width="11.88"/>
    <col customWidth="1" min="18" max="18" width="12.75"/>
    <col customWidth="1" min="19" max="19" width="11.5"/>
    <col customWidth="1" min="20" max="22" width="7.63"/>
    <col customWidth="1" min="23" max="23" width="11.5"/>
    <col customWidth="1" min="24" max="24" width="13.38"/>
    <col customWidth="1" min="25" max="25" width="13.25"/>
    <col customWidth="1" min="26" max="26" width="11.88"/>
    <col customWidth="1" min="27" max="29" width="7.63"/>
    <col customWidth="1" min="30" max="30" width="10.5"/>
    <col customWidth="1" min="31" max="31" width="12.13"/>
    <col customWidth="1" min="32" max="32" width="12.63"/>
    <col customWidth="1" min="33" max="33" width="10.6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</row>
    <row r="2" ht="14.25" customHeight="1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8"/>
      <c r="O2" s="8"/>
      <c r="P2" s="9"/>
    </row>
    <row r="3" ht="14.25" customHeight="1">
      <c r="A3" s="10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</row>
    <row r="4" ht="14.25" customHeight="1">
      <c r="A4" s="12" t="s">
        <v>3</v>
      </c>
      <c r="B4" s="2"/>
      <c r="C4" s="2"/>
      <c r="D4" s="2"/>
      <c r="E4" s="2"/>
      <c r="F4" s="2"/>
      <c r="G4" s="2"/>
      <c r="H4" s="11"/>
    </row>
    <row r="5" ht="14.25" customHeight="1">
      <c r="A5" s="13"/>
      <c r="B5" s="13"/>
      <c r="C5" s="13"/>
      <c r="D5" s="13"/>
      <c r="E5" s="13"/>
      <c r="F5" s="13"/>
      <c r="G5" s="13"/>
      <c r="H5" s="13"/>
    </row>
    <row r="6" ht="14.25" customHeight="1">
      <c r="A6" s="13"/>
      <c r="B6" s="13"/>
      <c r="C6" s="14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/>
    </row>
    <row r="7" ht="31.5" customHeight="1">
      <c r="A7" s="13"/>
      <c r="B7" s="13"/>
      <c r="C7" s="15" t="s">
        <v>5</v>
      </c>
      <c r="E7" s="16"/>
      <c r="M7" s="13"/>
      <c r="N7" s="13"/>
      <c r="O7" s="17" t="s">
        <v>6</v>
      </c>
      <c r="P7" s="18"/>
    </row>
    <row r="8" ht="14.25" customHeight="1">
      <c r="C8" s="19" t="s">
        <v>7</v>
      </c>
      <c r="D8" s="20" t="s">
        <v>8</v>
      </c>
      <c r="E8" s="21" t="s">
        <v>9</v>
      </c>
      <c r="O8" s="22" t="s">
        <v>7</v>
      </c>
      <c r="P8" s="23" t="s">
        <v>10</v>
      </c>
    </row>
    <row r="9" ht="14.25" customHeight="1">
      <c r="A9" s="24" t="s">
        <v>11</v>
      </c>
      <c r="B9" s="25"/>
      <c r="C9" s="26">
        <v>111.0</v>
      </c>
      <c r="D9" s="27"/>
      <c r="E9" s="28"/>
      <c r="M9" s="29" t="s">
        <v>11</v>
      </c>
      <c r="N9" s="25"/>
      <c r="O9" s="30">
        <v>234.0</v>
      </c>
      <c r="P9" s="31"/>
    </row>
    <row r="10" ht="14.25" customHeight="1">
      <c r="A10" s="32" t="s">
        <v>12</v>
      </c>
      <c r="B10" s="33"/>
      <c r="C10" s="34">
        <v>140.7</v>
      </c>
      <c r="D10" s="35"/>
      <c r="E10" s="36"/>
      <c r="M10" s="37" t="s">
        <v>12</v>
      </c>
      <c r="N10" s="33"/>
      <c r="O10" s="38">
        <v>146.0</v>
      </c>
      <c r="P10" s="39"/>
    </row>
    <row r="11" ht="14.25" customHeight="1">
      <c r="A11" s="24" t="s">
        <v>13</v>
      </c>
      <c r="B11" s="40"/>
      <c r="C11" s="41">
        <v>6.38</v>
      </c>
      <c r="D11" s="42"/>
      <c r="E11" s="43"/>
      <c r="M11" s="29" t="s">
        <v>13</v>
      </c>
      <c r="N11" s="25"/>
      <c r="O11" s="30">
        <v>12.0</v>
      </c>
      <c r="P11" s="31"/>
    </row>
    <row r="12" ht="14.25" customHeight="1">
      <c r="A12" s="44" t="s">
        <v>14</v>
      </c>
      <c r="B12" s="45"/>
      <c r="C12" s="46">
        <f>C11/SUM(C11,C10)</f>
        <v>0.0433777536</v>
      </c>
      <c r="D12" s="47" t="str">
        <f>(D11-D10)/SUM((D11-D10),(D10-D9))</f>
        <v>#DIV/0!</v>
      </c>
      <c r="E12" s="48">
        <v>48.0</v>
      </c>
      <c r="M12" s="49" t="s">
        <v>14</v>
      </c>
      <c r="N12" s="50"/>
      <c r="O12" s="51">
        <f>O11/SUM(O11,O10)</f>
        <v>0.07594936709</v>
      </c>
      <c r="P12" s="52"/>
      <c r="R12" s="53" t="s">
        <v>15</v>
      </c>
    </row>
    <row r="13" ht="14.25" customHeight="1">
      <c r="A13" s="54" t="s">
        <v>16</v>
      </c>
      <c r="B13" s="18"/>
      <c r="C13" s="55">
        <v>11.0</v>
      </c>
      <c r="D13" s="56"/>
      <c r="E13" s="57"/>
      <c r="M13" s="58" t="s">
        <v>16</v>
      </c>
      <c r="N13" s="59"/>
      <c r="O13" s="60">
        <v>4.0</v>
      </c>
      <c r="P13" s="61"/>
    </row>
    <row r="14" ht="14.25" customHeight="1">
      <c r="A14" s="62" t="s">
        <v>17</v>
      </c>
      <c r="B14" s="63"/>
      <c r="C14" s="64">
        <f>SUM(C13,C11)/SUM(C13,C11,C10)</f>
        <v>0.109944332</v>
      </c>
      <c r="D14" s="65" t="str">
        <f>(D13-D10)/SUM((D13-D10),(D10-D9))</f>
        <v>#DIV/0!</v>
      </c>
      <c r="E14" s="66">
        <v>68.6</v>
      </c>
      <c r="M14" s="67" t="s">
        <v>17</v>
      </c>
      <c r="N14" s="33"/>
      <c r="O14" s="68">
        <f>SUM(O13,O11)/SUM(O13,O11,O10)</f>
        <v>0.0987654321</v>
      </c>
      <c r="P14" s="69"/>
    </row>
    <row r="15" ht="14.25" customHeight="1">
      <c r="A15" s="24" t="s">
        <v>18</v>
      </c>
      <c r="B15" s="40"/>
      <c r="C15" s="70">
        <v>4.0</v>
      </c>
      <c r="D15" s="42"/>
      <c r="E15" s="71"/>
      <c r="M15" s="29" t="s">
        <v>18</v>
      </c>
      <c r="N15" s="25"/>
      <c r="O15" s="30">
        <v>4.0</v>
      </c>
      <c r="P15" s="31"/>
    </row>
    <row r="16" ht="14.25" customHeight="1">
      <c r="A16" s="44" t="s">
        <v>19</v>
      </c>
      <c r="B16" s="45"/>
      <c r="C16" s="72">
        <f>SUM(C15,C13,C11)/SUM(C15,C13,C11,C10)</f>
        <v>0.1319101678</v>
      </c>
      <c r="D16" s="47" t="str">
        <f>(D15-D10)/SUM((D15-D10),(D10-D9))</f>
        <v>#DIV/0!</v>
      </c>
      <c r="E16" s="48">
        <v>35.0</v>
      </c>
      <c r="M16" s="49" t="s">
        <v>19</v>
      </c>
      <c r="N16" s="50"/>
      <c r="O16" s="51">
        <f>SUM(O15,O13,O11)/SUM(O15,O13,O11,O10)</f>
        <v>0.1204819277</v>
      </c>
      <c r="P16" s="52"/>
    </row>
    <row r="17" ht="14.25" customHeight="1">
      <c r="A17" s="54" t="s">
        <v>20</v>
      </c>
      <c r="B17" s="18"/>
      <c r="C17" s="55">
        <v>9.0</v>
      </c>
      <c r="D17" s="56"/>
      <c r="E17" s="57"/>
      <c r="M17" s="58" t="s">
        <v>20</v>
      </c>
      <c r="N17" s="59"/>
      <c r="O17" s="60">
        <v>4.0</v>
      </c>
      <c r="P17" s="61"/>
    </row>
    <row r="18" ht="14.25" customHeight="1">
      <c r="A18" s="62" t="s">
        <v>21</v>
      </c>
      <c r="B18" s="63"/>
      <c r="C18" s="64">
        <f>SUM(C17,C15,C13,C11)/SUM(C17,C15,C13,C11,C10)</f>
        <v>0.1775777414</v>
      </c>
      <c r="D18" s="65" t="str">
        <f>(D17-D10)/((D17-D10)+(D10-D9))</f>
        <v>#DIV/0!</v>
      </c>
      <c r="E18" s="66">
        <v>138.0</v>
      </c>
      <c r="M18" s="67" t="s">
        <v>21</v>
      </c>
      <c r="N18" s="33"/>
      <c r="O18" s="68">
        <f>SUM(O17,O15,O13,O11)/SUM(O17,O15,O13,O11,O10)</f>
        <v>0.1411764706</v>
      </c>
      <c r="P18" s="69"/>
    </row>
    <row r="19" ht="15.0" customHeight="1">
      <c r="A19" s="24" t="s">
        <v>22</v>
      </c>
      <c r="B19" s="40"/>
      <c r="C19" s="73">
        <v>11.0</v>
      </c>
      <c r="D19" s="42"/>
      <c r="E19" s="71"/>
      <c r="M19" s="29" t="s">
        <v>22</v>
      </c>
      <c r="N19" s="25"/>
      <c r="O19" s="30">
        <v>4.0</v>
      </c>
      <c r="P19" s="31"/>
    </row>
    <row r="20" ht="14.25" customHeight="1">
      <c r="A20" s="44" t="s">
        <v>23</v>
      </c>
      <c r="B20" s="45"/>
      <c r="C20" s="72">
        <f>SUM(C19,C17,C15,C13,C11)/SUM(C19,C17,C15,C13,C11,C10)</f>
        <v>0.2272627417</v>
      </c>
      <c r="D20" s="47" t="str">
        <f>(D19-D10)/SUM((D19-D10),(D10-D9))</f>
        <v>#DIV/0!</v>
      </c>
      <c r="E20" s="48">
        <v>147.0</v>
      </c>
      <c r="M20" s="49" t="s">
        <v>23</v>
      </c>
      <c r="N20" s="50"/>
      <c r="O20" s="51">
        <f>SUM(O19,O17,O15,O13,O11)/SUM(O19,O17,O15,O13,O11,O10)</f>
        <v>0.1609195402</v>
      </c>
      <c r="P20" s="52"/>
    </row>
    <row r="21" ht="14.25" customHeight="1">
      <c r="A21" s="54" t="s">
        <v>24</v>
      </c>
      <c r="B21" s="18"/>
      <c r="C21" s="55">
        <v>10.0</v>
      </c>
      <c r="D21" s="56"/>
      <c r="E21" s="57"/>
      <c r="M21" s="29" t="s">
        <v>24</v>
      </c>
      <c r="N21" s="25"/>
      <c r="O21" s="30">
        <v>4.0</v>
      </c>
      <c r="P21" s="31"/>
    </row>
    <row r="22" ht="14.25" customHeight="1">
      <c r="A22" s="62" t="s">
        <v>25</v>
      </c>
      <c r="B22" s="63"/>
      <c r="C22" s="64">
        <f>SUM(C21,C19,C17,C15,C13,C11)/SUM(C21,C19,C17,C15,C13,C11,,C10)</f>
        <v>0.2674927114</v>
      </c>
      <c r="D22" s="74"/>
      <c r="E22" s="66">
        <v>146.8</v>
      </c>
      <c r="M22" s="49" t="s">
        <v>25</v>
      </c>
      <c r="N22" s="50"/>
      <c r="O22" s="51">
        <f>SUM(O21,O19,O17,O15,O13,O11)/SUM(O21,O19,O17,O15,O13,O11,,O10)</f>
        <v>0.1797752809</v>
      </c>
      <c r="P22" s="52"/>
    </row>
    <row r="23" ht="14.25" customHeight="1">
      <c r="A23" s="24" t="s">
        <v>26</v>
      </c>
      <c r="B23" s="40"/>
      <c r="C23" s="75"/>
      <c r="D23" s="42"/>
      <c r="E23" s="71"/>
      <c r="M23" s="58" t="s">
        <v>26</v>
      </c>
      <c r="N23" s="59"/>
      <c r="O23" s="60">
        <v>4.0</v>
      </c>
      <c r="P23" s="61"/>
    </row>
    <row r="24" ht="14.25" customHeight="1">
      <c r="A24" s="44" t="s">
        <v>27</v>
      </c>
      <c r="B24" s="45"/>
      <c r="C24" s="76"/>
      <c r="D24" s="47" t="str">
        <f>(D23-D10)/SUM((D23-D10),(D10-D9))</f>
        <v>#DIV/0!</v>
      </c>
      <c r="E24" s="77"/>
      <c r="M24" s="49" t="s">
        <v>27</v>
      </c>
      <c r="N24" s="50"/>
      <c r="O24" s="51">
        <f>SUM(O23,O21,O19,O17,O15,O13,O11)/SUM(O23,O21,O19,O17,O15,O13,O11,O10)</f>
        <v>0.1978021978</v>
      </c>
      <c r="P24" s="52"/>
    </row>
    <row r="25" ht="14.25" customHeight="1">
      <c r="A25" s="54" t="s">
        <v>28</v>
      </c>
      <c r="B25" s="18"/>
      <c r="C25" s="78"/>
      <c r="D25" s="56"/>
      <c r="E25" s="57"/>
      <c r="M25" s="58" t="s">
        <v>28</v>
      </c>
      <c r="N25" s="59"/>
      <c r="O25" s="60">
        <v>4.0</v>
      </c>
      <c r="P25" s="61"/>
    </row>
    <row r="26" ht="14.25" customHeight="1">
      <c r="A26" s="44" t="s">
        <v>29</v>
      </c>
      <c r="B26" s="45"/>
      <c r="C26" s="76"/>
      <c r="D26" s="47" t="str">
        <f>(D25-D10)/SUM((D25-D10),(D10-D9))</f>
        <v>#DIV/0!</v>
      </c>
      <c r="E26" s="77"/>
      <c r="M26" s="49" t="s">
        <v>29</v>
      </c>
      <c r="N26" s="50"/>
      <c r="O26" s="51">
        <f>SUM(O25,O23,O21,O19,O17,O15,O13,O11)/SUM(O25,O23,O21,O19,O17,O15,O13,O11,O10)</f>
        <v>0.2150537634</v>
      </c>
      <c r="P26" s="5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5.0" customHeight="1">
      <c r="A34" s="79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1"/>
    </row>
    <row r="35" ht="14.25" customHeight="1">
      <c r="A35" s="80" t="s">
        <v>31</v>
      </c>
      <c r="B35" s="81"/>
      <c r="C35" s="82" t="s">
        <v>32</v>
      </c>
      <c r="D35" s="6"/>
      <c r="E35" s="83"/>
      <c r="H35" s="84" t="s">
        <v>33</v>
      </c>
      <c r="I35" s="85"/>
      <c r="J35" s="82" t="s">
        <v>32</v>
      </c>
      <c r="K35" s="6"/>
      <c r="L35" s="83"/>
      <c r="O35" s="86" t="s">
        <v>34</v>
      </c>
      <c r="P35" s="85"/>
      <c r="Q35" s="82" t="s">
        <v>32</v>
      </c>
      <c r="R35" s="6"/>
      <c r="S35" s="83"/>
      <c r="V35" s="87" t="s">
        <v>35</v>
      </c>
      <c r="W35" s="85"/>
      <c r="X35" s="82" t="s">
        <v>32</v>
      </c>
      <c r="Y35" s="6"/>
      <c r="Z35" s="83"/>
      <c r="AC35" s="88" t="s">
        <v>36</v>
      </c>
      <c r="AD35" s="85"/>
      <c r="AE35" s="82" t="s">
        <v>32</v>
      </c>
      <c r="AF35" s="6"/>
      <c r="AG35" s="83"/>
    </row>
    <row r="36" ht="72.75" customHeight="1">
      <c r="A36" s="89"/>
      <c r="B36" s="90"/>
      <c r="C36" s="91" t="s">
        <v>7</v>
      </c>
      <c r="D36" s="92" t="s">
        <v>8</v>
      </c>
      <c r="E36" s="93" t="s">
        <v>37</v>
      </c>
      <c r="H36" s="94"/>
      <c r="I36" s="83"/>
      <c r="J36" s="95" t="s">
        <v>7</v>
      </c>
      <c r="K36" s="92" t="s">
        <v>8</v>
      </c>
      <c r="L36" s="93" t="s">
        <v>37</v>
      </c>
      <c r="O36" s="94"/>
      <c r="P36" s="83"/>
      <c r="Q36" s="91" t="s">
        <v>7</v>
      </c>
      <c r="R36" s="96" t="s">
        <v>8</v>
      </c>
      <c r="S36" s="97" t="s">
        <v>37</v>
      </c>
      <c r="V36" s="94"/>
      <c r="W36" s="83"/>
      <c r="X36" s="91" t="s">
        <v>7</v>
      </c>
      <c r="Y36" s="96" t="s">
        <v>8</v>
      </c>
      <c r="Z36" s="97" t="s">
        <v>37</v>
      </c>
      <c r="AC36" s="94"/>
      <c r="AD36" s="83"/>
      <c r="AE36" s="91" t="s">
        <v>7</v>
      </c>
      <c r="AF36" s="96" t="s">
        <v>8</v>
      </c>
      <c r="AG36" s="97" t="s">
        <v>37</v>
      </c>
    </row>
    <row r="37" ht="14.25" customHeight="1">
      <c r="A37" s="29" t="s">
        <v>11</v>
      </c>
      <c r="B37" s="25"/>
      <c r="C37" s="98">
        <v>234.0</v>
      </c>
      <c r="D37" s="99">
        <f>C37</f>
        <v>234</v>
      </c>
      <c r="E37" s="100"/>
      <c r="H37" s="29" t="s">
        <v>11</v>
      </c>
      <c r="I37" s="25"/>
      <c r="J37" s="98">
        <v>234.0</v>
      </c>
      <c r="K37" s="99">
        <f>J37</f>
        <v>234</v>
      </c>
      <c r="L37" s="100"/>
      <c r="O37" s="29" t="s">
        <v>11</v>
      </c>
      <c r="P37" s="25"/>
      <c r="Q37" s="98">
        <v>234.0</v>
      </c>
      <c r="R37" s="99">
        <f>Q37</f>
        <v>234</v>
      </c>
      <c r="S37" s="100"/>
      <c r="V37" s="29" t="s">
        <v>11</v>
      </c>
      <c r="W37" s="25"/>
      <c r="X37" s="98">
        <v>234.0</v>
      </c>
      <c r="Y37" s="99">
        <f>X37</f>
        <v>234</v>
      </c>
      <c r="Z37" s="100"/>
      <c r="AC37" s="29" t="s">
        <v>11</v>
      </c>
      <c r="AD37" s="25"/>
      <c r="AE37" s="98">
        <v>234.0</v>
      </c>
      <c r="AF37" s="99">
        <f>AE37</f>
        <v>234</v>
      </c>
      <c r="AG37" s="100"/>
    </row>
    <row r="38" ht="14.25" customHeight="1">
      <c r="A38" s="37" t="s">
        <v>12</v>
      </c>
      <c r="B38" s="33"/>
      <c r="C38" s="98">
        <v>146.0</v>
      </c>
      <c r="D38" s="99">
        <f t="shared" ref="D38:D39" si="1">SUM(C$37:C38)</f>
        <v>380</v>
      </c>
      <c r="E38" s="100"/>
      <c r="H38" s="37" t="s">
        <v>12</v>
      </c>
      <c r="I38" s="33"/>
      <c r="J38" s="98">
        <v>146.0</v>
      </c>
      <c r="K38" s="99">
        <f t="shared" ref="K38:K39" si="2">SUM(J$37:J38)</f>
        <v>380</v>
      </c>
      <c r="L38" s="100"/>
      <c r="O38" s="37" t="s">
        <v>12</v>
      </c>
      <c r="P38" s="33"/>
      <c r="Q38" s="98">
        <v>146.0</v>
      </c>
      <c r="R38" s="99">
        <f t="shared" ref="R38:R39" si="3">SUM(Q$37:Q38)</f>
        <v>380</v>
      </c>
      <c r="S38" s="100"/>
      <c r="V38" s="37" t="s">
        <v>12</v>
      </c>
      <c r="W38" s="33"/>
      <c r="X38" s="98">
        <v>146.0</v>
      </c>
      <c r="Y38" s="99">
        <f t="shared" ref="Y38:Y39" si="4">SUM(X$37:X38)</f>
        <v>380</v>
      </c>
      <c r="Z38" s="100"/>
      <c r="AC38" s="37" t="s">
        <v>12</v>
      </c>
      <c r="AD38" s="33"/>
      <c r="AE38" s="98">
        <v>146.0</v>
      </c>
      <c r="AF38" s="99">
        <f t="shared" ref="AF38:AF39" si="5">SUM(AE$37:AE38)</f>
        <v>380</v>
      </c>
      <c r="AG38" s="100"/>
    </row>
    <row r="39" ht="14.25" customHeight="1">
      <c r="A39" s="29" t="s">
        <v>13</v>
      </c>
      <c r="B39" s="25"/>
      <c r="C39" s="98">
        <v>12.0</v>
      </c>
      <c r="D39" s="99">
        <f t="shared" si="1"/>
        <v>392</v>
      </c>
      <c r="E39" s="101" t="s">
        <v>38</v>
      </c>
      <c r="H39" s="29" t="s">
        <v>13</v>
      </c>
      <c r="I39" s="25"/>
      <c r="J39" s="98">
        <v>12.0</v>
      </c>
      <c r="K39" s="99">
        <f t="shared" si="2"/>
        <v>392</v>
      </c>
      <c r="L39" s="101" t="s">
        <v>38</v>
      </c>
      <c r="O39" s="29" t="s">
        <v>13</v>
      </c>
      <c r="P39" s="25"/>
      <c r="Q39" s="98">
        <v>12.0</v>
      </c>
      <c r="R39" s="99">
        <f t="shared" si="3"/>
        <v>392</v>
      </c>
      <c r="S39" s="101" t="s">
        <v>38</v>
      </c>
      <c r="V39" s="29" t="s">
        <v>13</v>
      </c>
      <c r="W39" s="25"/>
      <c r="X39" s="98">
        <v>12.0</v>
      </c>
      <c r="Y39" s="99">
        <f t="shared" si="4"/>
        <v>392</v>
      </c>
      <c r="Z39" s="101" t="s">
        <v>38</v>
      </c>
      <c r="AC39" s="29" t="s">
        <v>13</v>
      </c>
      <c r="AD39" s="25"/>
      <c r="AE39" s="98">
        <v>12.0</v>
      </c>
      <c r="AF39" s="99">
        <f t="shared" si="5"/>
        <v>392</v>
      </c>
      <c r="AG39" s="101" t="s">
        <v>38</v>
      </c>
    </row>
    <row r="40" ht="14.25" customHeight="1">
      <c r="A40" s="49" t="s">
        <v>14</v>
      </c>
      <c r="B40" s="50"/>
      <c r="C40" s="102">
        <f>C39/SUM(C39,C38)</f>
        <v>0.07594936709</v>
      </c>
      <c r="D40" s="103">
        <f>(D39-D38)/SUM((D39-D38),(D38-D37))</f>
        <v>0.07594936709</v>
      </c>
      <c r="E40" s="100"/>
      <c r="H40" s="49" t="s">
        <v>14</v>
      </c>
      <c r="I40" s="50"/>
      <c r="J40" s="102">
        <f>J39/SUM(J39,J38)</f>
        <v>0.07594936709</v>
      </c>
      <c r="K40" s="103">
        <f>(K39-K38)/SUM((K39-K38),(K38-K37))</f>
        <v>0.07594936709</v>
      </c>
      <c r="L40" s="100"/>
      <c r="O40" s="49" t="s">
        <v>14</v>
      </c>
      <c r="P40" s="50"/>
      <c r="Q40" s="102">
        <f>Q39/SUM(Q39,Q38)</f>
        <v>0.07594936709</v>
      </c>
      <c r="R40" s="103">
        <f>(R39-R38)/SUM((R39-R38),(R38-R37))</f>
        <v>0.07594936709</v>
      </c>
      <c r="S40" s="100"/>
      <c r="V40" s="49" t="s">
        <v>14</v>
      </c>
      <c r="W40" s="50"/>
      <c r="X40" s="102">
        <f>X39/SUM(X39,X38)</f>
        <v>0.07594936709</v>
      </c>
      <c r="Y40" s="103">
        <f>(Y39-Y38)/SUM((Y39-Y38),(Y38-Y37))</f>
        <v>0.07594936709</v>
      </c>
      <c r="Z40" s="100"/>
      <c r="AC40" s="49" t="s">
        <v>14</v>
      </c>
      <c r="AD40" s="50"/>
      <c r="AE40" s="102">
        <f>AE39/SUM(AE39,AE38)</f>
        <v>0.07594936709</v>
      </c>
      <c r="AF40" s="103">
        <f>(AF39-AF38)/SUM((AF39-AF38),(AF38-AF37))</f>
        <v>0.07594936709</v>
      </c>
      <c r="AG40" s="100"/>
    </row>
    <row r="41" ht="14.25" customHeight="1">
      <c r="A41" s="58" t="s">
        <v>16</v>
      </c>
      <c r="B41" s="59"/>
      <c r="C41" s="98">
        <v>4.0</v>
      </c>
      <c r="D41" s="99">
        <f>SUM(C37:C39,C41)</f>
        <v>396</v>
      </c>
      <c r="E41" s="104" t="s">
        <v>39</v>
      </c>
      <c r="H41" s="58" t="s">
        <v>16</v>
      </c>
      <c r="I41" s="59"/>
      <c r="J41" s="98">
        <v>4.0</v>
      </c>
      <c r="K41" s="99">
        <f>SUM(J37:J39,J41)</f>
        <v>396</v>
      </c>
      <c r="L41" s="104" t="s">
        <v>39</v>
      </c>
      <c r="O41" s="58" t="s">
        <v>16</v>
      </c>
      <c r="P41" s="59"/>
      <c r="Q41" s="98">
        <v>4.0</v>
      </c>
      <c r="R41" s="99">
        <f>SUM(Q37:Q39,Q41)</f>
        <v>396</v>
      </c>
      <c r="S41" s="104" t="s">
        <v>39</v>
      </c>
      <c r="V41" s="58" t="s">
        <v>16</v>
      </c>
      <c r="W41" s="59"/>
      <c r="X41" s="98">
        <v>4.0</v>
      </c>
      <c r="Y41" s="99">
        <f>SUM(X37:X39,X41)</f>
        <v>396</v>
      </c>
      <c r="Z41" s="104" t="s">
        <v>39</v>
      </c>
      <c r="AC41" s="58" t="s">
        <v>16</v>
      </c>
      <c r="AD41" s="59"/>
      <c r="AE41" s="98">
        <v>4.0</v>
      </c>
      <c r="AF41" s="99">
        <f>SUM(AE37:AE39,AE41)</f>
        <v>396</v>
      </c>
      <c r="AG41" s="104" t="s">
        <v>39</v>
      </c>
    </row>
    <row r="42" ht="14.25" customHeight="1">
      <c r="A42" s="67" t="s">
        <v>17</v>
      </c>
      <c r="B42" s="33"/>
      <c r="C42" s="102">
        <f>SUM(C41,C39)/SUM(C41,C39,C38)</f>
        <v>0.0987654321</v>
      </c>
      <c r="D42" s="103">
        <f>(D41-D38)/SUM((D41-D38),(D38-D37))</f>
        <v>0.0987654321</v>
      </c>
      <c r="E42" s="100"/>
      <c r="H42" s="67" t="s">
        <v>17</v>
      </c>
      <c r="I42" s="33"/>
      <c r="J42" s="102">
        <f>SUM(J41,J39)/SUM(J41,J39,J38)</f>
        <v>0.0987654321</v>
      </c>
      <c r="K42" s="103">
        <f>(K41-K38)/SUM((K41-K38),(K38-K37))</f>
        <v>0.0987654321</v>
      </c>
      <c r="L42" s="100"/>
      <c r="O42" s="67" t="s">
        <v>17</v>
      </c>
      <c r="P42" s="33"/>
      <c r="Q42" s="102">
        <f>SUM(Q41,Q39)/SUM(Q41,Q39,Q38)</f>
        <v>0.0987654321</v>
      </c>
      <c r="R42" s="103">
        <f>(R41-R38)/SUM((R41-R38),(R38-R37))</f>
        <v>0.0987654321</v>
      </c>
      <c r="S42" s="100"/>
      <c r="V42" s="67" t="s">
        <v>17</v>
      </c>
      <c r="W42" s="33"/>
      <c r="X42" s="102">
        <f>SUM(X41,X39)/SUM(X41,X39,X38)</f>
        <v>0.0987654321</v>
      </c>
      <c r="Y42" s="103">
        <f>(Y41-Y38)/SUM((Y41-Y38),(Y38-Y37))</f>
        <v>0.0987654321</v>
      </c>
      <c r="Z42" s="100"/>
      <c r="AC42" s="67" t="s">
        <v>17</v>
      </c>
      <c r="AD42" s="33"/>
      <c r="AE42" s="102">
        <f>SUM(AE41,AE39)/SUM(AE41,AE39,AE38)</f>
        <v>0.0987654321</v>
      </c>
      <c r="AF42" s="103">
        <f>(AF41-AF38)/SUM((AF41-AF38),(AF38-AF37))</f>
        <v>0.0987654321</v>
      </c>
      <c r="AG42" s="100"/>
    </row>
    <row r="43" ht="14.25" customHeight="1">
      <c r="A43" s="29" t="s">
        <v>18</v>
      </c>
      <c r="B43" s="25"/>
      <c r="C43" s="98">
        <v>4.0</v>
      </c>
      <c r="D43" s="99">
        <f>SUM(C37:C39,C41,C43)</f>
        <v>400</v>
      </c>
      <c r="E43" s="105" t="s">
        <v>40</v>
      </c>
      <c r="H43" s="29" t="s">
        <v>18</v>
      </c>
      <c r="I43" s="25"/>
      <c r="J43" s="98">
        <v>4.0</v>
      </c>
      <c r="K43" s="99">
        <f>SUM(J37:J39,J41,J43)</f>
        <v>400</v>
      </c>
      <c r="L43" s="105" t="s">
        <v>40</v>
      </c>
      <c r="O43" s="29" t="s">
        <v>18</v>
      </c>
      <c r="P43" s="25"/>
      <c r="Q43" s="98">
        <v>4.0</v>
      </c>
      <c r="R43" s="99">
        <f>SUM(Q37:Q39,Q41,Q43)</f>
        <v>400</v>
      </c>
      <c r="S43" s="105" t="s">
        <v>40</v>
      </c>
      <c r="V43" s="29" t="s">
        <v>18</v>
      </c>
      <c r="W43" s="25"/>
      <c r="X43" s="98">
        <v>4.0</v>
      </c>
      <c r="Y43" s="99">
        <f>SUM(X37:X39,X41,X43)</f>
        <v>400</v>
      </c>
      <c r="Z43" s="105" t="s">
        <v>40</v>
      </c>
      <c r="AC43" s="29" t="s">
        <v>18</v>
      </c>
      <c r="AD43" s="25"/>
      <c r="AE43" s="98">
        <v>4.0</v>
      </c>
      <c r="AF43" s="99">
        <f>SUM(AE37:AE39,AE41,AE43)</f>
        <v>400</v>
      </c>
      <c r="AG43" s="105" t="s">
        <v>40</v>
      </c>
    </row>
    <row r="44" ht="14.25" customHeight="1">
      <c r="A44" s="49" t="s">
        <v>19</v>
      </c>
      <c r="B44" s="50"/>
      <c r="C44" s="102">
        <f>SUM(C43,C41,C39)/SUM(C43,C41,C39,C38)</f>
        <v>0.1204819277</v>
      </c>
      <c r="D44" s="103">
        <f>(D43-D38)/SUM((D43-D38),(D38-D37))</f>
        <v>0.1204819277</v>
      </c>
      <c r="E44" s="100"/>
      <c r="H44" s="49" t="s">
        <v>19</v>
      </c>
      <c r="I44" s="50"/>
      <c r="J44" s="102">
        <f>SUM(J43,J41,J39)/SUM(J43,J41,J39,J38)</f>
        <v>0.1204819277</v>
      </c>
      <c r="K44" s="103">
        <f>(K43-K38)/SUM((K43-K38),(K38-K37))</f>
        <v>0.1204819277</v>
      </c>
      <c r="L44" s="100"/>
      <c r="O44" s="49" t="s">
        <v>19</v>
      </c>
      <c r="P44" s="50"/>
      <c r="Q44" s="102">
        <f>SUM(Q43,Q41,Q39)/SUM(Q43,Q41,Q39,Q38)</f>
        <v>0.1204819277</v>
      </c>
      <c r="R44" s="103">
        <f>(R43-R38)/SUM((R43-R38),(R38-R37))</f>
        <v>0.1204819277</v>
      </c>
      <c r="S44" s="100"/>
      <c r="V44" s="49" t="s">
        <v>19</v>
      </c>
      <c r="W44" s="50"/>
      <c r="X44" s="102">
        <f>SUM(X43,X41,X39)/SUM(X43,X41,X39,X38)</f>
        <v>0.1204819277</v>
      </c>
      <c r="Y44" s="103">
        <f>(Y43-Y38)/SUM((Y43-Y38),(Y38-Y37))</f>
        <v>0.1204819277</v>
      </c>
      <c r="Z44" s="100"/>
      <c r="AC44" s="49" t="s">
        <v>19</v>
      </c>
      <c r="AD44" s="50"/>
      <c r="AE44" s="102">
        <f>SUM(AE43,AE41,AE39)/SUM(AE43,AE41,AE39,AE38)</f>
        <v>0.1204819277</v>
      </c>
      <c r="AF44" s="103">
        <f>(AF43-AF38)/SUM((AF43-AF38),(AF38-AF37))</f>
        <v>0.1204819277</v>
      </c>
      <c r="AG44" s="100"/>
    </row>
    <row r="45" ht="14.25" customHeight="1">
      <c r="A45" s="58" t="s">
        <v>20</v>
      </c>
      <c r="B45" s="59"/>
      <c r="C45" s="98">
        <v>4.0</v>
      </c>
      <c r="D45" s="99">
        <f>SUM(C37:C39,C43,C41,C45)</f>
        <v>404</v>
      </c>
      <c r="E45" s="100"/>
      <c r="H45" s="58" t="s">
        <v>20</v>
      </c>
      <c r="I45" s="59"/>
      <c r="J45" s="98">
        <v>4.0</v>
      </c>
      <c r="K45" s="99">
        <f>SUM(J37:J39,J43,J41,J45)</f>
        <v>404</v>
      </c>
      <c r="L45" s="100"/>
      <c r="O45" s="58" t="s">
        <v>20</v>
      </c>
      <c r="P45" s="59"/>
      <c r="Q45" s="98">
        <v>4.0</v>
      </c>
      <c r="R45" s="99">
        <f>SUM(Q37:Q39,Q43,Q41,Q45)</f>
        <v>404</v>
      </c>
      <c r="S45" s="100"/>
      <c r="V45" s="58" t="s">
        <v>20</v>
      </c>
      <c r="W45" s="59"/>
      <c r="X45" s="98">
        <v>4.0</v>
      </c>
      <c r="Y45" s="99">
        <f>SUM(X37:X39,X43,X41,X45)</f>
        <v>404</v>
      </c>
      <c r="Z45" s="100"/>
      <c r="AC45" s="58" t="s">
        <v>20</v>
      </c>
      <c r="AD45" s="59"/>
      <c r="AE45" s="98">
        <v>4.0</v>
      </c>
      <c r="AF45" s="99">
        <f>SUM(AE37:AE39,AE43,AE41,AE45)</f>
        <v>404</v>
      </c>
      <c r="AG45" s="100"/>
    </row>
    <row r="46" ht="14.25" customHeight="1">
      <c r="A46" s="67" t="s">
        <v>21</v>
      </c>
      <c r="B46" s="33"/>
      <c r="C46" s="102">
        <f>SUM(C45,C43,C41,C39)/SUM(C45,C43,C41,C39,C38)</f>
        <v>0.1411764706</v>
      </c>
      <c r="D46" s="103">
        <f>(D45-D38)/((D45-D38)+(D38-D37))</f>
        <v>0.1411764706</v>
      </c>
      <c r="E46" s="100"/>
      <c r="H46" s="67" t="s">
        <v>21</v>
      </c>
      <c r="I46" s="33"/>
      <c r="J46" s="102">
        <f>SUM(J45,J43,J41,J39)/SUM(J45,J43,J41,J39,J38)</f>
        <v>0.1411764706</v>
      </c>
      <c r="K46" s="103">
        <f>(K45-K38)/((K45-K38)+(K38-K37))</f>
        <v>0.1411764706</v>
      </c>
      <c r="L46" s="100"/>
      <c r="O46" s="67" t="s">
        <v>21</v>
      </c>
      <c r="P46" s="33"/>
      <c r="Q46" s="102">
        <f>SUM(Q45,Q43,Q41,Q39)/SUM(Q45,Q43,Q41,Q39,Q38)</f>
        <v>0.1411764706</v>
      </c>
      <c r="R46" s="103">
        <f>(R45-R38)/((R45-R38)+(R38-R37))</f>
        <v>0.1411764706</v>
      </c>
      <c r="S46" s="100"/>
      <c r="V46" s="67" t="s">
        <v>21</v>
      </c>
      <c r="W46" s="33"/>
      <c r="X46" s="102">
        <f>SUM(X45,X43,X41,X39)/SUM(X45,X43,X41,X39,X38)</f>
        <v>0.1411764706</v>
      </c>
      <c r="Y46" s="103">
        <f>(Y45-Y38)/((Y45-Y38)+(Y38-Y37))</f>
        <v>0.1411764706</v>
      </c>
      <c r="Z46" s="100"/>
      <c r="AC46" s="67" t="s">
        <v>21</v>
      </c>
      <c r="AD46" s="33"/>
      <c r="AE46" s="102">
        <f>SUM(AE45,AE43,AE41,AE39)/SUM(AE45,AE43,AE41,AE39,AE38)</f>
        <v>0.1411764706</v>
      </c>
      <c r="AF46" s="103">
        <f>(AF45-AF38)/((AF45-AF38)+(AF38-AF37))</f>
        <v>0.1411764706</v>
      </c>
      <c r="AG46" s="100"/>
    </row>
    <row r="47" ht="14.25" customHeight="1">
      <c r="A47" s="29" t="s">
        <v>22</v>
      </c>
      <c r="B47" s="25"/>
      <c r="C47" s="98">
        <v>4.0</v>
      </c>
      <c r="D47" s="99">
        <f>SUM(C37:C39,C43,C41,C45,C47)</f>
        <v>408</v>
      </c>
      <c r="E47" s="106" t="s">
        <v>41</v>
      </c>
      <c r="H47" s="29" t="s">
        <v>22</v>
      </c>
      <c r="I47" s="25"/>
      <c r="J47" s="98">
        <v>4.0</v>
      </c>
      <c r="K47" s="99">
        <f>SUM(J37:J39,J43,J41,J45,J47)</f>
        <v>408</v>
      </c>
      <c r="L47" s="106" t="s">
        <v>41</v>
      </c>
      <c r="O47" s="29" t="s">
        <v>22</v>
      </c>
      <c r="P47" s="25"/>
      <c r="Q47" s="98">
        <v>4.0</v>
      </c>
      <c r="R47" s="99">
        <f>SUM(Q37:Q39,Q43,Q41,Q45,Q47)</f>
        <v>408</v>
      </c>
      <c r="S47" s="106" t="s">
        <v>41</v>
      </c>
      <c r="V47" s="29" t="s">
        <v>22</v>
      </c>
      <c r="W47" s="25"/>
      <c r="X47" s="98">
        <v>4.0</v>
      </c>
      <c r="Y47" s="99">
        <f>SUM(X37:X39,X43,X41,X45,X47)</f>
        <v>408</v>
      </c>
      <c r="Z47" s="106" t="s">
        <v>41</v>
      </c>
      <c r="AC47" s="29" t="s">
        <v>22</v>
      </c>
      <c r="AD47" s="25"/>
      <c r="AE47" s="98">
        <v>4.0</v>
      </c>
      <c r="AF47" s="99">
        <f>SUM(AE37:AE39,AE43,AE41,AE45,AE47)</f>
        <v>408</v>
      </c>
      <c r="AG47" s="106" t="s">
        <v>41</v>
      </c>
    </row>
    <row r="48" ht="14.25" customHeight="1">
      <c r="A48" s="49" t="s">
        <v>23</v>
      </c>
      <c r="B48" s="50"/>
      <c r="C48" s="72">
        <f>SUM(C47,C45,C43,C41,C39)/SUM(C47,C45,C43,C41,C39,C38)</f>
        <v>0.1609195402</v>
      </c>
      <c r="D48" s="51">
        <f>(D47-D38)/SUM((D47-D38),(D38-D37))</f>
        <v>0.1609195402</v>
      </c>
      <c r="E48" s="107"/>
      <c r="H48" s="49" t="s">
        <v>23</v>
      </c>
      <c r="I48" s="50"/>
      <c r="J48" s="72">
        <f>SUM(J47,J45,J43,J41,J39)/SUM(J47,J45,J43,J41,J39,J38)</f>
        <v>0.1609195402</v>
      </c>
      <c r="K48" s="51">
        <f>(K47-K38)/SUM((K47-K38),(K38-K37))</f>
        <v>0.1609195402</v>
      </c>
      <c r="L48" s="107"/>
      <c r="O48" s="49" t="s">
        <v>23</v>
      </c>
      <c r="P48" s="50"/>
      <c r="Q48" s="72">
        <f>SUM(Q47,Q45,Q43,Q41,Q39)/SUM(Q47,Q45,Q43,Q41,Q39,Q38)</f>
        <v>0.1609195402</v>
      </c>
      <c r="R48" s="51">
        <f>(R47-R38)/SUM((R47-R38),(R38-R37))</f>
        <v>0.1609195402</v>
      </c>
      <c r="S48" s="107"/>
      <c r="V48" s="49" t="s">
        <v>23</v>
      </c>
      <c r="W48" s="50"/>
      <c r="X48" s="72">
        <f>SUM(X47,X45,X43,X41,X39)/SUM(X47,X45,X43,X41,X39,X38)</f>
        <v>0.1609195402</v>
      </c>
      <c r="Y48" s="51">
        <f>(Y47-Y38)/SUM((Y47-Y38),(Y38-Y37))</f>
        <v>0.1609195402</v>
      </c>
      <c r="Z48" s="107"/>
      <c r="AC48" s="49" t="s">
        <v>23</v>
      </c>
      <c r="AD48" s="50"/>
      <c r="AE48" s="72">
        <f>SUM(AE47,AE45,AE43,AE41,AE39)/SUM(AE47,AE45,AE43,AE41,AE39,AE38)</f>
        <v>0.1609195402</v>
      </c>
      <c r="AF48" s="51">
        <f>(AF47-AF38)/SUM((AF47-AF38),(AF38-AF37))</f>
        <v>0.1609195402</v>
      </c>
      <c r="AG48" s="107"/>
    </row>
    <row r="49" ht="15.0" customHeight="1">
      <c r="A49" s="108" t="s">
        <v>42</v>
      </c>
      <c r="B49" s="109"/>
      <c r="C49" s="109"/>
      <c r="D49" s="109"/>
      <c r="E49" s="110"/>
      <c r="H49" s="108" t="s">
        <v>42</v>
      </c>
      <c r="I49" s="109"/>
      <c r="J49" s="109"/>
      <c r="K49" s="109"/>
      <c r="L49" s="110"/>
      <c r="O49" s="108" t="s">
        <v>42</v>
      </c>
      <c r="P49" s="109"/>
      <c r="Q49" s="109"/>
      <c r="R49" s="109"/>
      <c r="S49" s="110"/>
      <c r="V49" s="108" t="s">
        <v>42</v>
      </c>
      <c r="W49" s="109"/>
      <c r="X49" s="109"/>
      <c r="Y49" s="109"/>
      <c r="Z49" s="110"/>
      <c r="AC49" s="108" t="s">
        <v>42</v>
      </c>
      <c r="AD49" s="109"/>
      <c r="AE49" s="109"/>
      <c r="AF49" s="109"/>
      <c r="AG49" s="110"/>
    </row>
    <row r="50" ht="14.25" customHeight="1">
      <c r="A50" s="94"/>
      <c r="B50" s="6"/>
      <c r="C50" s="6"/>
      <c r="D50" s="6"/>
      <c r="E50" s="83"/>
      <c r="H50" s="94"/>
      <c r="I50" s="6"/>
      <c r="J50" s="6"/>
      <c r="K50" s="6"/>
      <c r="L50" s="83"/>
      <c r="O50" s="94"/>
      <c r="P50" s="6"/>
      <c r="Q50" s="6"/>
      <c r="R50" s="6"/>
      <c r="S50" s="83"/>
      <c r="V50" s="94"/>
      <c r="W50" s="6"/>
      <c r="X50" s="6"/>
      <c r="Y50" s="6"/>
      <c r="Z50" s="83"/>
      <c r="AC50" s="94"/>
      <c r="AD50" s="6"/>
      <c r="AE50" s="6"/>
      <c r="AF50" s="6"/>
      <c r="AG50" s="83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0">
    <mergeCell ref="H35:I36"/>
    <mergeCell ref="J35:L35"/>
    <mergeCell ref="O35:P36"/>
    <mergeCell ref="V35:W36"/>
    <mergeCell ref="AC35:AD36"/>
    <mergeCell ref="A22:B22"/>
    <mergeCell ref="A23:B23"/>
    <mergeCell ref="A24:B24"/>
    <mergeCell ref="A25:B25"/>
    <mergeCell ref="A26:B26"/>
    <mergeCell ref="A34:AG34"/>
    <mergeCell ref="C35:E35"/>
    <mergeCell ref="AE35:AG35"/>
    <mergeCell ref="Q35:S35"/>
    <mergeCell ref="X35:Z35"/>
    <mergeCell ref="V37:W37"/>
    <mergeCell ref="AC37:AD37"/>
    <mergeCell ref="V38:W38"/>
    <mergeCell ref="AC38:AD38"/>
    <mergeCell ref="AC39:AD39"/>
    <mergeCell ref="V46:W46"/>
    <mergeCell ref="V47:W47"/>
    <mergeCell ref="V48:W48"/>
    <mergeCell ref="V49:Z50"/>
    <mergeCell ref="V39:W39"/>
    <mergeCell ref="V40:W40"/>
    <mergeCell ref="V41:W41"/>
    <mergeCell ref="V42:W42"/>
    <mergeCell ref="V43:W43"/>
    <mergeCell ref="V44:W44"/>
    <mergeCell ref="V45:W45"/>
    <mergeCell ref="AC47:AD47"/>
    <mergeCell ref="AC48:AD48"/>
    <mergeCell ref="AC49:AG50"/>
    <mergeCell ref="AC40:AD40"/>
    <mergeCell ref="AC41:AD41"/>
    <mergeCell ref="AC42:AD42"/>
    <mergeCell ref="AC43:AD43"/>
    <mergeCell ref="AC44:AD44"/>
    <mergeCell ref="AC45:AD45"/>
    <mergeCell ref="AC46:AD46"/>
    <mergeCell ref="A35:B36"/>
    <mergeCell ref="A37:B37"/>
    <mergeCell ref="H37:I37"/>
    <mergeCell ref="O37:P37"/>
    <mergeCell ref="A38:B38"/>
    <mergeCell ref="O38:P38"/>
    <mergeCell ref="O39:P39"/>
    <mergeCell ref="H45:I45"/>
    <mergeCell ref="H46:I46"/>
    <mergeCell ref="H47:I47"/>
    <mergeCell ref="H48:I48"/>
    <mergeCell ref="H49:L50"/>
    <mergeCell ref="H38:I38"/>
    <mergeCell ref="H39:I39"/>
    <mergeCell ref="H40:I40"/>
    <mergeCell ref="H41:I41"/>
    <mergeCell ref="H42:I42"/>
    <mergeCell ref="H43:I43"/>
    <mergeCell ref="H44:I44"/>
    <mergeCell ref="A46:B46"/>
    <mergeCell ref="A47:B47"/>
    <mergeCell ref="A48:B48"/>
    <mergeCell ref="A49:E50"/>
    <mergeCell ref="A39:B39"/>
    <mergeCell ref="A40:B40"/>
    <mergeCell ref="A41:B41"/>
    <mergeCell ref="A42:B42"/>
    <mergeCell ref="A43:B43"/>
    <mergeCell ref="A44:B44"/>
    <mergeCell ref="A45:B45"/>
    <mergeCell ref="O47:P47"/>
    <mergeCell ref="O48:P48"/>
    <mergeCell ref="O49:S50"/>
    <mergeCell ref="O40:P40"/>
    <mergeCell ref="O41:P41"/>
    <mergeCell ref="O42:P42"/>
    <mergeCell ref="O43:P43"/>
    <mergeCell ref="O44:P44"/>
    <mergeCell ref="O45:P45"/>
    <mergeCell ref="O46:P46"/>
    <mergeCell ref="A1:M1"/>
    <mergeCell ref="A2:G2"/>
    <mergeCell ref="H2:M2"/>
    <mergeCell ref="A3:M3"/>
    <mergeCell ref="A4:H4"/>
    <mergeCell ref="C6:P6"/>
    <mergeCell ref="O7:P7"/>
    <mergeCell ref="M11:N11"/>
    <mergeCell ref="M12:N12"/>
    <mergeCell ref="M10:N10"/>
    <mergeCell ref="M13:N13"/>
    <mergeCell ref="C7:E7"/>
    <mergeCell ref="A9:B9"/>
    <mergeCell ref="A10:B10"/>
    <mergeCell ref="A11:B11"/>
    <mergeCell ref="A12:B12"/>
    <mergeCell ref="A13:B13"/>
    <mergeCell ref="A14:B14"/>
    <mergeCell ref="M20:N20"/>
    <mergeCell ref="M21:N21"/>
    <mergeCell ref="M22:N22"/>
    <mergeCell ref="M23:N23"/>
    <mergeCell ref="M24:N24"/>
    <mergeCell ref="M25:N25"/>
    <mergeCell ref="M26:N26"/>
    <mergeCell ref="M9:N9"/>
    <mergeCell ref="M14:N14"/>
    <mergeCell ref="M15:N15"/>
    <mergeCell ref="M16:N16"/>
    <mergeCell ref="M17:N17"/>
    <mergeCell ref="M18:N18"/>
    <mergeCell ref="M19:N19"/>
    <mergeCell ref="A15:B15"/>
    <mergeCell ref="A16:B16"/>
    <mergeCell ref="A17:B17"/>
    <mergeCell ref="A18:B18"/>
    <mergeCell ref="A19:B19"/>
    <mergeCell ref="A20:B20"/>
    <mergeCell ref="A21:B2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2021-02-23T18:24:10Z</dcterms:created>
  <dc:creator>Kozák Attila</dc:creator>
</cp:coreProperties>
</file>